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D:\NORMA TECNICA\042024\Respaldos de información\5-13\"/>
    </mc:Choice>
  </mc:AlternateContent>
  <xr:revisionPtr revIDLastSave="0" documentId="13_ncr:1_{C5DFDC86-EF1D-4487-8400-0A3917FA8FAF}" xr6:coauthVersionLast="36" xr6:coauthVersionMax="36" xr10:uidLastSave="{00000000-0000-0000-0000-000000000000}"/>
  <bookViews>
    <workbookView xWindow="0" yWindow="120" windowWidth="16200" windowHeight="7635" xr2:uid="{00000000-000D-0000-FFFF-FFFF00000000}"/>
  </bookViews>
  <sheets>
    <sheet name="5-13 Ord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I4" i="2"/>
  <c r="I5" i="2"/>
  <c r="I6" i="2"/>
  <c r="I7" i="2"/>
  <c r="I8" i="2"/>
  <c r="I9" i="2"/>
  <c r="I10" i="2"/>
  <c r="I11" i="2"/>
  <c r="I12" i="2"/>
  <c r="I13" i="2"/>
  <c r="I14" i="2"/>
  <c r="L4" i="2"/>
  <c r="L5" i="2"/>
  <c r="L6" i="2"/>
  <c r="L7" i="2"/>
  <c r="L8" i="2"/>
  <c r="L9" i="2"/>
  <c r="L10" i="2"/>
  <c r="L11" i="2"/>
  <c r="L12" i="2"/>
  <c r="L13" i="2"/>
  <c r="L14" i="2"/>
  <c r="N4" i="2"/>
  <c r="N5" i="2"/>
  <c r="N6" i="2"/>
  <c r="N7" i="2"/>
  <c r="N8" i="2"/>
  <c r="N9" i="2"/>
  <c r="N10" i="2"/>
  <c r="N11" i="2"/>
  <c r="N12" i="2"/>
  <c r="N13" i="2"/>
  <c r="N14" i="2"/>
  <c r="T4" i="2"/>
  <c r="T5" i="2"/>
  <c r="T6" i="2"/>
  <c r="T7" i="2"/>
  <c r="T8" i="2"/>
  <c r="T9" i="2"/>
  <c r="T10" i="2"/>
  <c r="T11" i="2"/>
  <c r="T12" i="2"/>
  <c r="T13" i="2"/>
  <c r="T14" i="2"/>
  <c r="V4" i="2"/>
  <c r="V5" i="2"/>
  <c r="V6" i="2"/>
  <c r="V7" i="2"/>
  <c r="V8" i="2"/>
  <c r="V9" i="2"/>
  <c r="V10" i="2"/>
  <c r="V11" i="2"/>
  <c r="V12" i="2"/>
  <c r="V13" i="2"/>
  <c r="V14" i="2"/>
  <c r="X4" i="2"/>
  <c r="X5" i="2"/>
  <c r="X6" i="2"/>
  <c r="X7" i="2"/>
  <c r="X8" i="2"/>
  <c r="X9" i="2"/>
  <c r="X10" i="2"/>
  <c r="X11" i="2"/>
  <c r="X12" i="2"/>
  <c r="X13" i="2"/>
  <c r="X14" i="2"/>
  <c r="Z4" i="2"/>
  <c r="Z5" i="2"/>
  <c r="Z6" i="2"/>
  <c r="Z7" i="2"/>
  <c r="Z8" i="2"/>
  <c r="Z9" i="2"/>
  <c r="Z10" i="2"/>
  <c r="Z11" i="2"/>
  <c r="Z12" i="2"/>
  <c r="Z13" i="2"/>
  <c r="Z14" i="2"/>
  <c r="AB4" i="2"/>
  <c r="AB5" i="2"/>
  <c r="AB6" i="2"/>
  <c r="AB7" i="2"/>
  <c r="AB8" i="2"/>
  <c r="AB9" i="2"/>
  <c r="AB10" i="2"/>
  <c r="AB11" i="2"/>
  <c r="AB12" i="2"/>
  <c r="AB13" i="2"/>
  <c r="AB14" i="2"/>
  <c r="AD4" i="2"/>
  <c r="AD5" i="2"/>
  <c r="AD6" i="2"/>
  <c r="AD7" i="2"/>
  <c r="AD8" i="2"/>
  <c r="AD9" i="2"/>
  <c r="AD10" i="2"/>
  <c r="AD11" i="2"/>
  <c r="AD12" i="2"/>
  <c r="AD13" i="2"/>
  <c r="AD14" i="2"/>
  <c r="AF4" i="2"/>
  <c r="AG4" i="2"/>
  <c r="AH4" i="2"/>
  <c r="AF5" i="2"/>
  <c r="AG5" i="2"/>
  <c r="AH5" i="2"/>
  <c r="AF6" i="2"/>
  <c r="AG6" i="2"/>
  <c r="AH6" i="2"/>
  <c r="AF7" i="2"/>
  <c r="AG7" i="2"/>
  <c r="AH7" i="2"/>
  <c r="AF8" i="2"/>
  <c r="AG8" i="2"/>
  <c r="AH8" i="2"/>
  <c r="AF9" i="2"/>
  <c r="AG9" i="2"/>
  <c r="AH9" i="2"/>
  <c r="AF10" i="2"/>
  <c r="AG10" i="2"/>
  <c r="AH10" i="2"/>
  <c r="AF11" i="2"/>
  <c r="AG11" i="2"/>
  <c r="AH11" i="2"/>
  <c r="AF12" i="2"/>
  <c r="AG12" i="2"/>
  <c r="AH12" i="2"/>
  <c r="AF13" i="2"/>
  <c r="AG13" i="2"/>
  <c r="AH13" i="2"/>
  <c r="AF14" i="2"/>
  <c r="AG14" i="2"/>
  <c r="AH14" i="2"/>
  <c r="AK4" i="2"/>
  <c r="AK5" i="2"/>
  <c r="AK6" i="2"/>
  <c r="AK7" i="2"/>
  <c r="AK8" i="2"/>
  <c r="AK9" i="2"/>
  <c r="AK10" i="2"/>
  <c r="AK11" i="2"/>
  <c r="AK12" i="2"/>
  <c r="AK13" i="2"/>
  <c r="AK14" i="2"/>
  <c r="AM4" i="2"/>
  <c r="AM5" i="2"/>
  <c r="AM6" i="2"/>
  <c r="AM7" i="2"/>
  <c r="AM8" i="2"/>
  <c r="AM9" i="2"/>
  <c r="AM10" i="2"/>
  <c r="AM11" i="2"/>
  <c r="AM12" i="2"/>
  <c r="AM13" i="2"/>
  <c r="AM14" i="2"/>
  <c r="AO4" i="2"/>
  <c r="AO5" i="2"/>
  <c r="AO6" i="2"/>
  <c r="AO7" i="2"/>
  <c r="AO8" i="2"/>
  <c r="AO9" i="2"/>
  <c r="AO10" i="2"/>
  <c r="AO11" i="2"/>
  <c r="AO12" i="2"/>
  <c r="AO13" i="2"/>
  <c r="AO14" i="2"/>
  <c r="AQ4" i="2"/>
  <c r="AQ5" i="2"/>
  <c r="AQ6" i="2"/>
  <c r="AQ7" i="2"/>
  <c r="AQ8" i="2"/>
  <c r="AQ9" i="2"/>
  <c r="AQ10" i="2"/>
  <c r="AQ11" i="2"/>
  <c r="AQ12" i="2"/>
  <c r="AQ13" i="2"/>
  <c r="AQ14" i="2"/>
  <c r="AT4" i="2"/>
  <c r="AT5" i="2"/>
  <c r="AT6" i="2"/>
  <c r="AT7" i="2"/>
  <c r="AT8" i="2"/>
  <c r="AT9" i="2"/>
  <c r="AT10" i="2"/>
  <c r="AT11" i="2"/>
  <c r="AT12" i="2"/>
  <c r="AT13" i="2"/>
  <c r="AT14" i="2"/>
  <c r="F3" i="2" l="1"/>
  <c r="I3" i="2"/>
  <c r="L3" i="2"/>
  <c r="N3" i="2"/>
  <c r="T3" i="2"/>
  <c r="V3" i="2"/>
  <c r="X3" i="2"/>
  <c r="Z3" i="2"/>
  <c r="AB3" i="2"/>
  <c r="AD3" i="2"/>
  <c r="AF3" i="2"/>
  <c r="AG3" i="2"/>
  <c r="AH3" i="2"/>
  <c r="AK3" i="2"/>
  <c r="AM3" i="2"/>
  <c r="AO3" i="2"/>
  <c r="AQ3" i="2"/>
  <c r="AT3" i="2"/>
</calcChain>
</file>

<file path=xl/sharedStrings.xml><?xml version="1.0" encoding="utf-8"?>
<sst xmlns="http://schemas.openxmlformats.org/spreadsheetml/2006/main" count="74" uniqueCount="55">
  <si>
    <t>ID</t>
  </si>
  <si>
    <t>Reclamos</t>
  </si>
  <si>
    <t>Consultas</t>
  </si>
  <si>
    <t>Solicitudes</t>
  </si>
  <si>
    <t xml:space="preserve">Consultas </t>
  </si>
  <si>
    <t>Reclamo</t>
  </si>
  <si>
    <t>Consulta</t>
  </si>
  <si>
    <t>Solicitud</t>
  </si>
  <si>
    <t>Código Empresa</t>
  </si>
  <si>
    <t>Nombre Empresa</t>
  </si>
  <si>
    <t>Periodo</t>
  </si>
  <si>
    <t>Cantidad de Reclamos ingresados durante el período de evaluación (RI)</t>
  </si>
  <si>
    <t>Eficiencia de Reclamos EF=RR/RI*100</t>
  </si>
  <si>
    <t>Cantidad de Consultas respondidas durante el período de evaluación (RR)</t>
  </si>
  <si>
    <t>Eficiencia de Consultas EF=RR/RI*100</t>
  </si>
  <si>
    <t>Cantidad de Solicitudes respondidas durante el período de evaluación (RR)</t>
  </si>
  <si>
    <t>Eficiencia Solicitudes EF=RR/RI*100</t>
  </si>
  <si>
    <t>Eficacia  Reclamos                    EFC=1-RRPS/RR*100</t>
  </si>
  <si>
    <t>Cantidad de  Consultas respondidas y que luego hayan sido presentadas a la SEC, durante el período de evaluación (RRPS)</t>
  </si>
  <si>
    <t>Eficacia  Consultas                    EFC=1-RRPS/RR*100</t>
  </si>
  <si>
    <t>Cantidad de Solicitudes respondidas y que luego hayan sido presentadas a la SEC, durante el período de evaluación (RRPS)</t>
  </si>
  <si>
    <t>Eficacia  Solicitudes                    EFC=1-RRPS/RR*100</t>
  </si>
  <si>
    <t>Oportunidad del Servicio Comercial Reclamos  OP=RRP/RR*100</t>
  </si>
  <si>
    <t>Cantidad de Consultas respondidas dentro del plazo máximo establecido, durante el período de evaluación (RRP)</t>
  </si>
  <si>
    <t>Oportunidad del Servicio Comercial Consultas   OP=RRP/RR*100</t>
  </si>
  <si>
    <t>Cantidad de Solicitudes respondidas dentro del plazo máximo establecido, durante el período de evaluación (RRP)</t>
  </si>
  <si>
    <t>Oportunidad del Servicio Comercial Solicitudes   OP=RRP/RR*100</t>
  </si>
  <si>
    <t>Tiempo  en los cuales se resolvió el Reclamo dentro del periodo de evaluación (t_RR)</t>
  </si>
  <si>
    <t>Tiempo Medio de Resolución de Reclamos TRR= S t_RR/RR</t>
  </si>
  <si>
    <t>Tiempo  en los cuales se resolvió la Consulta dentro del periodo de evaluación (t_RR)</t>
  </si>
  <si>
    <t>Tiempo Medio de Resolución de Consultas TRR= S t_RR/RR</t>
  </si>
  <si>
    <t>Tiempo  en los cuales se resolvió la Solicitud, dentro del periodo de evaluación (t_RR)</t>
  </si>
  <si>
    <t>Tiempo Medio de Resolución de Solicitudes. TRR= S t_RR/RR</t>
  </si>
  <si>
    <t>Promedio  del número de clientes conectados al SD durante el peridoo de evaluación (NC)</t>
  </si>
  <si>
    <t>Indicador del nivel de Reclamos, INR=RR/NC</t>
  </si>
  <si>
    <t>Indicador del nivel de Consultas,  INR=RR/NC</t>
  </si>
  <si>
    <t>Indicador del nivel de Solicitudes INR=RR/NC</t>
  </si>
  <si>
    <t>Indicador de Facturas Emitidas con lecturas estimadas  IFLE=1-FLE/NF*100</t>
  </si>
  <si>
    <t>Cantidad de Boletas y facturas emitidas con consumos estimados durante el periodo de evaluación (FE)</t>
  </si>
  <si>
    <t>Indicador de Facturas Emitidas de consumos Estimados  IFE=1-FE/NF*100</t>
  </si>
  <si>
    <t>Errores en Emisión de Facturas por errores de Lectura          EFErL=1-FErL/NF</t>
  </si>
  <si>
    <t>Errores en Emisión de Facturas por errores Distintos  al de Lectura          EF=1-FEr/NF</t>
  </si>
  <si>
    <t>Cantidad de Pagos cobrados a los Clientes durante el periodo de evaluación. (PCU)</t>
  </si>
  <si>
    <t>Pagos Mal Imputados PMI= 1- PI/PCU</t>
  </si>
  <si>
    <t>Luz Linares</t>
  </si>
  <si>
    <t>Cantidad de Reclamos respondidos durante el período de evaluación (RR)</t>
  </si>
  <si>
    <t>Cantidad de Consultas ingresadas durante el período de evaluación (RI)</t>
  </si>
  <si>
    <t>Cantidad de Solicitudes ingresadas durante el período de evaluación (RI)</t>
  </si>
  <si>
    <t>Cantidad de Reclamos respondidos y que luego hayan sido presentados a la SEC, durante el período de evaluación (RRPS)</t>
  </si>
  <si>
    <t>Cantidad de Reclamos respondidos dentro del plazo máximo establecido, durante el período de evaluación (RRP)</t>
  </si>
  <si>
    <t>Cantidad de boletas y facturas emitidas con lecturas de consumos estimados durante el periodo de evaluación (FLE)</t>
  </si>
  <si>
    <t>Número de boletas y facturas emitidas durante el periodo de evaluación (NF)</t>
  </si>
  <si>
    <t>Cantidad de Boletas y facturas emitidas con errores de lectura de consumo, o bien cantidad de boletas y facturas ajustadas a través de nota de crédito o débito por errores de lectura, durante el periodo de evaluación (FErL)</t>
  </si>
  <si>
    <t>Cantidad de boletas y facturas emitidas con errores, o bien cantidad de boletas y facturas ajustadas a través de nota de crédito o débito, durante el periodo de evaluación (se excluyen los errores de lectura)(FEr)</t>
  </si>
  <si>
    <t>Cantidad de Pagos mal imputados por la empresa Distribuidora durante el periodo de evaluación, excluyendo pagos equivocados y/o duplicados por error del cliente (PI)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</si>
</sst>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3" fillId="0" borderId="1" xfId="1" applyNumberFormat="1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0" fontId="3" fillId="0" borderId="1" xfId="1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17" fontId="3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T14"/>
  <sheetViews>
    <sheetView showGridLines="0" tabSelected="1" zoomScaleNormal="100" workbookViewId="0">
      <pane xSplit="3" ySplit="2" topLeftCell="AH3" activePane="bottomRight" state="frozen"/>
      <selection pane="topRight" activeCell="D1" sqref="D1"/>
      <selection pane="bottomLeft" activeCell="A3" sqref="A3"/>
      <selection pane="bottomRight" activeCell="AV14" sqref="AV14"/>
    </sheetView>
  </sheetViews>
  <sheetFormatPr baseColWidth="10" defaultColWidth="15" defaultRowHeight="12" x14ac:dyDescent="0.2"/>
  <cols>
    <col min="1" max="1" width="7.140625" style="4" customWidth="1"/>
    <col min="2" max="2" width="15.28515625" style="4" bestFit="1" customWidth="1"/>
    <col min="3" max="3" width="6.5703125" style="4" bestFit="1" customWidth="1"/>
    <col min="4" max="6" width="15" style="14"/>
    <col min="7" max="12" width="15" style="4"/>
    <col min="13" max="14" width="15" style="14"/>
    <col min="15" max="18" width="15" style="4"/>
    <col min="19" max="20" width="15" style="14"/>
    <col min="21" max="24" width="15" style="4"/>
    <col min="25" max="26" width="15" style="14"/>
    <col min="27" max="30" width="15" style="4"/>
    <col min="31" max="34" width="15" style="14"/>
    <col min="35" max="16384" width="15" style="4"/>
  </cols>
  <sheetData>
    <row r="1" spans="1:46" s="2" customFormat="1" x14ac:dyDescent="0.2">
      <c r="A1" s="17" t="s">
        <v>0</v>
      </c>
      <c r="B1" s="17"/>
      <c r="C1" s="1"/>
      <c r="D1" s="18" t="s">
        <v>1</v>
      </c>
      <c r="E1" s="18"/>
      <c r="F1" s="18"/>
      <c r="G1" s="17" t="s">
        <v>2</v>
      </c>
      <c r="H1" s="17"/>
      <c r="I1" s="17"/>
      <c r="J1" s="17" t="s">
        <v>3</v>
      </c>
      <c r="K1" s="17"/>
      <c r="L1" s="17"/>
      <c r="M1" s="18" t="s">
        <v>1</v>
      </c>
      <c r="N1" s="18"/>
      <c r="O1" s="17" t="s">
        <v>2</v>
      </c>
      <c r="P1" s="17"/>
      <c r="Q1" s="17" t="s">
        <v>3</v>
      </c>
      <c r="R1" s="17"/>
      <c r="S1" s="18" t="s">
        <v>1</v>
      </c>
      <c r="T1" s="18"/>
      <c r="U1" s="17" t="s">
        <v>4</v>
      </c>
      <c r="V1" s="17"/>
      <c r="W1" s="17" t="s">
        <v>3</v>
      </c>
      <c r="X1" s="17"/>
      <c r="Y1" s="18" t="s">
        <v>5</v>
      </c>
      <c r="Z1" s="18"/>
      <c r="AA1" s="17" t="s">
        <v>6</v>
      </c>
      <c r="AB1" s="17"/>
      <c r="AC1" s="17" t="s">
        <v>7</v>
      </c>
      <c r="AD1" s="17"/>
      <c r="AE1" s="12"/>
      <c r="AF1" s="12" t="s">
        <v>1</v>
      </c>
      <c r="AG1" s="12" t="s">
        <v>6</v>
      </c>
      <c r="AH1" s="12" t="s">
        <v>3</v>
      </c>
      <c r="AI1" s="3"/>
      <c r="AJ1" s="3"/>
      <c r="AK1" s="3"/>
      <c r="AL1" s="3"/>
      <c r="AM1" s="3"/>
      <c r="AN1" s="3"/>
      <c r="AO1" s="3"/>
      <c r="AP1" s="3"/>
      <c r="AQ1" s="3"/>
      <c r="AR1" s="1"/>
      <c r="AS1" s="1"/>
      <c r="AT1" s="1"/>
    </row>
    <row r="2" spans="1:46" s="2" customFormat="1" ht="134.25" customHeight="1" x14ac:dyDescent="0.2">
      <c r="A2" s="10" t="s">
        <v>8</v>
      </c>
      <c r="B2" s="10" t="s">
        <v>9</v>
      </c>
      <c r="C2" s="10" t="s">
        <v>10</v>
      </c>
      <c r="D2" s="11" t="s">
        <v>45</v>
      </c>
      <c r="E2" s="11" t="s">
        <v>11</v>
      </c>
      <c r="F2" s="11" t="s">
        <v>12</v>
      </c>
      <c r="G2" s="10" t="s">
        <v>13</v>
      </c>
      <c r="H2" s="10" t="s">
        <v>46</v>
      </c>
      <c r="I2" s="10" t="s">
        <v>14</v>
      </c>
      <c r="J2" s="10" t="s">
        <v>15</v>
      </c>
      <c r="K2" s="10" t="s">
        <v>47</v>
      </c>
      <c r="L2" s="10" t="s">
        <v>16</v>
      </c>
      <c r="M2" s="11" t="s">
        <v>48</v>
      </c>
      <c r="N2" s="11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1" t="s">
        <v>49</v>
      </c>
      <c r="T2" s="11" t="s">
        <v>22</v>
      </c>
      <c r="U2" s="10" t="s">
        <v>23</v>
      </c>
      <c r="V2" s="10" t="s">
        <v>24</v>
      </c>
      <c r="W2" s="10" t="s">
        <v>25</v>
      </c>
      <c r="X2" s="10" t="s">
        <v>26</v>
      </c>
      <c r="Y2" s="11" t="s">
        <v>27</v>
      </c>
      <c r="Z2" s="11" t="s">
        <v>28</v>
      </c>
      <c r="AA2" s="11" t="s">
        <v>29</v>
      </c>
      <c r="AB2" s="11" t="s">
        <v>30</v>
      </c>
      <c r="AC2" s="11" t="s">
        <v>31</v>
      </c>
      <c r="AD2" s="11" t="s">
        <v>32</v>
      </c>
      <c r="AE2" s="11" t="s">
        <v>33</v>
      </c>
      <c r="AF2" s="11" t="s">
        <v>34</v>
      </c>
      <c r="AG2" s="11" t="s">
        <v>35</v>
      </c>
      <c r="AH2" s="11" t="s">
        <v>36</v>
      </c>
      <c r="AI2" s="10" t="s">
        <v>50</v>
      </c>
      <c r="AJ2" s="10" t="s">
        <v>51</v>
      </c>
      <c r="AK2" s="10" t="s">
        <v>37</v>
      </c>
      <c r="AL2" s="10" t="s">
        <v>38</v>
      </c>
      <c r="AM2" s="10" t="s">
        <v>39</v>
      </c>
      <c r="AN2" s="11" t="s">
        <v>52</v>
      </c>
      <c r="AO2" s="10" t="s">
        <v>40</v>
      </c>
      <c r="AP2" s="10" t="s">
        <v>53</v>
      </c>
      <c r="AQ2" s="10" t="s">
        <v>41</v>
      </c>
      <c r="AR2" s="11" t="s">
        <v>54</v>
      </c>
      <c r="AS2" s="11" t="s">
        <v>42</v>
      </c>
      <c r="AT2" s="11" t="s">
        <v>43</v>
      </c>
    </row>
    <row r="3" spans="1:46" s="14" customFormat="1" x14ac:dyDescent="0.2">
      <c r="A3" s="5">
        <v>31</v>
      </c>
      <c r="B3" s="5" t="s">
        <v>44</v>
      </c>
      <c r="C3" s="16">
        <v>45017</v>
      </c>
      <c r="D3" s="6">
        <v>15680</v>
      </c>
      <c r="E3" s="6">
        <v>15773</v>
      </c>
      <c r="F3" s="7">
        <f t="shared" ref="F3:F14" si="0">+D3/E3</f>
        <v>0.99410384834844356</v>
      </c>
      <c r="G3" s="6">
        <v>11107</v>
      </c>
      <c r="H3" s="6">
        <v>11162</v>
      </c>
      <c r="I3" s="7">
        <f t="shared" ref="I3:I14" si="1">G3/H3</f>
        <v>0.99507256764020779</v>
      </c>
      <c r="J3" s="6">
        <v>19390</v>
      </c>
      <c r="K3" s="6">
        <v>19739</v>
      </c>
      <c r="L3" s="7">
        <f t="shared" ref="L3:L14" si="2">(J3/K3)</f>
        <v>0.98231926642687062</v>
      </c>
      <c r="M3" s="6">
        <v>90</v>
      </c>
      <c r="N3" s="8">
        <f t="shared" ref="N3:N14" si="3">(1-(M3/D3))</f>
        <v>0.99426020408163263</v>
      </c>
      <c r="O3" s="6">
        <v>0</v>
      </c>
      <c r="P3" s="8">
        <v>1</v>
      </c>
      <c r="Q3" s="6">
        <v>0</v>
      </c>
      <c r="R3" s="8">
        <v>1</v>
      </c>
      <c r="S3" s="6">
        <v>15680</v>
      </c>
      <c r="T3" s="7">
        <f t="shared" ref="T3:T14" si="4">S3/D3</f>
        <v>1</v>
      </c>
      <c r="U3" s="6">
        <v>11109</v>
      </c>
      <c r="V3" s="7">
        <f t="shared" ref="V3:V14" si="5">(U3/G3)</f>
        <v>1.0001800666246512</v>
      </c>
      <c r="W3" s="6">
        <v>19185</v>
      </c>
      <c r="X3" s="7">
        <f t="shared" ref="X3:X14" si="6">(W3/J3)</f>
        <v>0.98942753996905619</v>
      </c>
      <c r="Y3" s="6">
        <v>56354</v>
      </c>
      <c r="Z3" s="9">
        <f t="shared" ref="Z3:Z14" si="7">Y3/D3</f>
        <v>3.5940051020408164</v>
      </c>
      <c r="AA3" s="6">
        <v>3825</v>
      </c>
      <c r="AB3" s="9">
        <f t="shared" ref="AB3:AB14" si="8">(AA3/G3)</f>
        <v>0.34437741964526875</v>
      </c>
      <c r="AC3" s="6">
        <v>31658</v>
      </c>
      <c r="AD3" s="9">
        <f t="shared" ref="AD3:AD14" si="9">(AC3/J3)</f>
        <v>1.6326972666322848</v>
      </c>
      <c r="AE3" s="6">
        <v>497002</v>
      </c>
      <c r="AF3" s="13">
        <f t="shared" ref="AF3:AF13" si="10">D3/AE3</f>
        <v>3.1549168816222065E-2</v>
      </c>
      <c r="AG3" s="13">
        <f t="shared" ref="AG3:AG13" si="11">G3/AE3</f>
        <v>2.2347998599603222E-2</v>
      </c>
      <c r="AH3" s="13">
        <f t="shared" ref="AH3:AH13" si="12">J3/AE3</f>
        <v>3.9013927509346041E-2</v>
      </c>
      <c r="AI3" s="6">
        <v>0</v>
      </c>
      <c r="AJ3" s="6">
        <v>495936</v>
      </c>
      <c r="AK3" s="8">
        <f t="shared" ref="AK3:AK14" si="13">(1-AI3/AJ3)</f>
        <v>1</v>
      </c>
      <c r="AL3" s="6">
        <v>15993</v>
      </c>
      <c r="AM3" s="7">
        <f t="shared" ref="AM3:AM14" si="14">(1-AL3/AJ3)</f>
        <v>0.96775188734030193</v>
      </c>
      <c r="AN3" s="6">
        <v>3647</v>
      </c>
      <c r="AO3" s="15">
        <f t="shared" ref="AO3:AO14" si="15">+(1-AN3/AJ3)</f>
        <v>0.99264622854561879</v>
      </c>
      <c r="AP3" s="6">
        <v>32</v>
      </c>
      <c r="AQ3" s="15">
        <f t="shared" ref="AQ3:AQ14" si="16">+(1-AP3/AJ3)</f>
        <v>0.99993547554523166</v>
      </c>
      <c r="AR3" s="6">
        <v>1164</v>
      </c>
      <c r="AS3" s="6">
        <v>369044</v>
      </c>
      <c r="AT3" s="15">
        <f t="shared" ref="AT3:AT14" si="17">1-(AR3/AS3)</f>
        <v>0.99684590455338662</v>
      </c>
    </row>
    <row r="4" spans="1:46" s="14" customFormat="1" x14ac:dyDescent="0.2">
      <c r="A4" s="5">
        <v>31</v>
      </c>
      <c r="B4" s="5" t="s">
        <v>44</v>
      </c>
      <c r="C4" s="16">
        <v>45047</v>
      </c>
      <c r="D4" s="6">
        <v>15700</v>
      </c>
      <c r="E4" s="6">
        <v>15743</v>
      </c>
      <c r="F4" s="7">
        <f t="shared" si="0"/>
        <v>0.99726862732643085</v>
      </c>
      <c r="G4" s="6">
        <v>12291</v>
      </c>
      <c r="H4" s="6">
        <v>12328</v>
      </c>
      <c r="I4" s="7">
        <f t="shared" si="1"/>
        <v>0.99699870214146658</v>
      </c>
      <c r="J4" s="6">
        <v>19712</v>
      </c>
      <c r="K4" s="6">
        <v>20038</v>
      </c>
      <c r="L4" s="7">
        <f t="shared" si="2"/>
        <v>0.98373091126858969</v>
      </c>
      <c r="M4" s="6">
        <v>90</v>
      </c>
      <c r="N4" s="8">
        <f t="shared" si="3"/>
        <v>0.99426751592356688</v>
      </c>
      <c r="O4" s="6">
        <v>0</v>
      </c>
      <c r="P4" s="8">
        <v>1</v>
      </c>
      <c r="Q4" s="6">
        <v>0</v>
      </c>
      <c r="R4" s="8">
        <v>1</v>
      </c>
      <c r="S4" s="6">
        <v>15700</v>
      </c>
      <c r="T4" s="7">
        <f t="shared" si="4"/>
        <v>1</v>
      </c>
      <c r="U4" s="6">
        <v>12280</v>
      </c>
      <c r="V4" s="7">
        <f t="shared" si="5"/>
        <v>0.99910503620535351</v>
      </c>
      <c r="W4" s="6">
        <v>19517</v>
      </c>
      <c r="X4" s="7">
        <f t="shared" si="6"/>
        <v>0.99010754870129869</v>
      </c>
      <c r="Y4" s="6">
        <v>56210</v>
      </c>
      <c r="Z4" s="9">
        <f t="shared" si="7"/>
        <v>3.5802547770700639</v>
      </c>
      <c r="AA4" s="6">
        <v>5306</v>
      </c>
      <c r="AB4" s="9">
        <f t="shared" si="8"/>
        <v>0.43169799039947931</v>
      </c>
      <c r="AC4" s="6">
        <v>30737</v>
      </c>
      <c r="AD4" s="9">
        <f t="shared" si="9"/>
        <v>1.5593039772727273</v>
      </c>
      <c r="AE4" s="6">
        <v>498886</v>
      </c>
      <c r="AF4" s="13">
        <f t="shared" ref="AF4:AF14" si="18">D4/AE4</f>
        <v>3.1470115417149412E-2</v>
      </c>
      <c r="AG4" s="13">
        <f t="shared" ref="AG4:AG14" si="19">G4/AE4</f>
        <v>2.4636890993132699E-2</v>
      </c>
      <c r="AH4" s="13">
        <f t="shared" ref="AH4:AH14" si="20">J4/AE4</f>
        <v>3.9512032809098672E-2</v>
      </c>
      <c r="AI4" s="6">
        <v>0</v>
      </c>
      <c r="AJ4" s="6">
        <v>498105</v>
      </c>
      <c r="AK4" s="8">
        <f t="shared" si="13"/>
        <v>1</v>
      </c>
      <c r="AL4" s="6">
        <v>16665</v>
      </c>
      <c r="AM4" s="7">
        <f t="shared" si="14"/>
        <v>0.96654319872316075</v>
      </c>
      <c r="AN4" s="6">
        <v>3624</v>
      </c>
      <c r="AO4" s="15">
        <f t="shared" si="15"/>
        <v>0.9927244255729214</v>
      </c>
      <c r="AP4" s="6">
        <v>37</v>
      </c>
      <c r="AQ4" s="15">
        <f t="shared" si="16"/>
        <v>0.9999257184730127</v>
      </c>
      <c r="AR4" s="6">
        <v>1162</v>
      </c>
      <c r="AS4" s="6">
        <v>371574</v>
      </c>
      <c r="AT4" s="15">
        <f t="shared" si="17"/>
        <v>0.99687276289514337</v>
      </c>
    </row>
    <row r="5" spans="1:46" s="14" customFormat="1" x14ac:dyDescent="0.2">
      <c r="A5" s="5">
        <v>31</v>
      </c>
      <c r="B5" s="5" t="s">
        <v>44</v>
      </c>
      <c r="C5" s="16">
        <v>45078</v>
      </c>
      <c r="D5" s="6">
        <v>16187</v>
      </c>
      <c r="E5" s="6">
        <v>16410</v>
      </c>
      <c r="F5" s="7">
        <f t="shared" si="0"/>
        <v>0.98641072516758077</v>
      </c>
      <c r="G5" s="6">
        <v>13678</v>
      </c>
      <c r="H5" s="6">
        <v>13720</v>
      </c>
      <c r="I5" s="7">
        <f t="shared" si="1"/>
        <v>0.99693877551020404</v>
      </c>
      <c r="J5" s="6">
        <v>20112</v>
      </c>
      <c r="K5" s="6">
        <v>20650</v>
      </c>
      <c r="L5" s="7">
        <f t="shared" si="2"/>
        <v>0.97394673123486686</v>
      </c>
      <c r="M5" s="6">
        <v>88</v>
      </c>
      <c r="N5" s="8">
        <f t="shared" si="3"/>
        <v>0.99456353864212022</v>
      </c>
      <c r="O5" s="6">
        <v>0</v>
      </c>
      <c r="P5" s="8">
        <v>1</v>
      </c>
      <c r="Q5" s="6">
        <v>0</v>
      </c>
      <c r="R5" s="8">
        <v>1</v>
      </c>
      <c r="S5" s="6">
        <v>16187</v>
      </c>
      <c r="T5" s="7">
        <f t="shared" si="4"/>
        <v>1</v>
      </c>
      <c r="U5" s="6">
        <v>13670</v>
      </c>
      <c r="V5" s="7">
        <f t="shared" si="5"/>
        <v>0.99941511916946923</v>
      </c>
      <c r="W5" s="6">
        <v>19933</v>
      </c>
      <c r="X5" s="7">
        <f t="shared" si="6"/>
        <v>0.99109984089101033</v>
      </c>
      <c r="Y5" s="6">
        <v>55894</v>
      </c>
      <c r="Z5" s="9">
        <f t="shared" si="7"/>
        <v>3.4530178538333232</v>
      </c>
      <c r="AA5" s="6">
        <v>5201</v>
      </c>
      <c r="AB5" s="9">
        <f t="shared" si="8"/>
        <v>0.38024564994882293</v>
      </c>
      <c r="AC5" s="6">
        <v>27014</v>
      </c>
      <c r="AD5" s="9">
        <f t="shared" si="9"/>
        <v>1.3431782020684169</v>
      </c>
      <c r="AE5" s="6">
        <v>500755</v>
      </c>
      <c r="AF5" s="13">
        <f t="shared" si="18"/>
        <v>3.2325188964663361E-2</v>
      </c>
      <c r="AG5" s="13">
        <f t="shared" si="19"/>
        <v>2.7314754720372238E-2</v>
      </c>
      <c r="AH5" s="13">
        <f t="shared" si="20"/>
        <v>4.0163353336461941E-2</v>
      </c>
      <c r="AI5" s="6">
        <v>0</v>
      </c>
      <c r="AJ5" s="6">
        <v>500229</v>
      </c>
      <c r="AK5" s="8">
        <f t="shared" si="13"/>
        <v>1</v>
      </c>
      <c r="AL5" s="6">
        <v>17288</v>
      </c>
      <c r="AM5" s="7">
        <f t="shared" si="14"/>
        <v>0.96543982855852017</v>
      </c>
      <c r="AN5" s="6">
        <v>3686</v>
      </c>
      <c r="AO5" s="15">
        <f t="shared" si="15"/>
        <v>0.99263137483032771</v>
      </c>
      <c r="AP5" s="6">
        <v>40</v>
      </c>
      <c r="AQ5" s="15">
        <f t="shared" si="16"/>
        <v>0.99992003662322659</v>
      </c>
      <c r="AR5" s="6">
        <v>1165</v>
      </c>
      <c r="AS5" s="6">
        <v>375450</v>
      </c>
      <c r="AT5" s="15">
        <f t="shared" si="17"/>
        <v>0.99689705686509522</v>
      </c>
    </row>
    <row r="6" spans="1:46" s="14" customFormat="1" x14ac:dyDescent="0.2">
      <c r="A6" s="5">
        <v>31</v>
      </c>
      <c r="B6" s="5" t="s">
        <v>44</v>
      </c>
      <c r="C6" s="16">
        <v>45108</v>
      </c>
      <c r="D6" s="6">
        <v>16175</v>
      </c>
      <c r="E6" s="6">
        <v>16236</v>
      </c>
      <c r="F6" s="7">
        <f t="shared" si="0"/>
        <v>0.9962429169746243</v>
      </c>
      <c r="G6" s="6">
        <v>14706</v>
      </c>
      <c r="H6" s="6">
        <v>14751</v>
      </c>
      <c r="I6" s="7">
        <f t="shared" si="1"/>
        <v>0.9969493593654668</v>
      </c>
      <c r="J6" s="6">
        <v>20331</v>
      </c>
      <c r="K6" s="6">
        <v>20677</v>
      </c>
      <c r="L6" s="7">
        <f t="shared" si="2"/>
        <v>0.98326643130047875</v>
      </c>
      <c r="M6" s="6">
        <v>96</v>
      </c>
      <c r="N6" s="8">
        <f t="shared" si="3"/>
        <v>0.99406491499227201</v>
      </c>
      <c r="O6" s="6">
        <v>0</v>
      </c>
      <c r="P6" s="8">
        <v>1</v>
      </c>
      <c r="Q6" s="6">
        <v>0</v>
      </c>
      <c r="R6" s="8">
        <v>1</v>
      </c>
      <c r="S6" s="6">
        <v>16175</v>
      </c>
      <c r="T6" s="7">
        <f t="shared" si="4"/>
        <v>1</v>
      </c>
      <c r="U6" s="6">
        <v>14700</v>
      </c>
      <c r="V6" s="7">
        <f t="shared" si="5"/>
        <v>0.99959200326397391</v>
      </c>
      <c r="W6" s="6">
        <v>20152</v>
      </c>
      <c r="X6" s="7">
        <f t="shared" si="6"/>
        <v>0.99119571098322756</v>
      </c>
      <c r="Y6" s="6">
        <v>56270</v>
      </c>
      <c r="Z6" s="9">
        <f t="shared" si="7"/>
        <v>3.4788253477588871</v>
      </c>
      <c r="AA6" s="6">
        <v>5223</v>
      </c>
      <c r="AB6" s="9">
        <f t="shared" si="8"/>
        <v>0.35516115871073034</v>
      </c>
      <c r="AC6" s="6">
        <v>28373</v>
      </c>
      <c r="AD6" s="9">
        <f t="shared" si="9"/>
        <v>1.3955535881166692</v>
      </c>
      <c r="AE6" s="6">
        <v>502609</v>
      </c>
      <c r="AF6" s="13">
        <f t="shared" si="18"/>
        <v>3.2182073938190524E-2</v>
      </c>
      <c r="AG6" s="13">
        <f t="shared" si="19"/>
        <v>2.9259324842969385E-2</v>
      </c>
      <c r="AH6" s="13">
        <f t="shared" si="20"/>
        <v>4.0450927062587419E-2</v>
      </c>
      <c r="AI6" s="6">
        <v>0</v>
      </c>
      <c r="AJ6" s="6">
        <v>502346</v>
      </c>
      <c r="AK6" s="8">
        <f t="shared" si="13"/>
        <v>1</v>
      </c>
      <c r="AL6" s="6">
        <v>17834</v>
      </c>
      <c r="AM6" s="7">
        <f t="shared" si="14"/>
        <v>0.96449857269690609</v>
      </c>
      <c r="AN6" s="6">
        <v>3670</v>
      </c>
      <c r="AO6" s="15">
        <f t="shared" si="15"/>
        <v>0.9926942784455336</v>
      </c>
      <c r="AP6" s="6">
        <v>41</v>
      </c>
      <c r="AQ6" s="15">
        <f t="shared" si="16"/>
        <v>0.99991838294721169</v>
      </c>
      <c r="AR6" s="6">
        <v>1166</v>
      </c>
      <c r="AS6" s="6">
        <v>377007</v>
      </c>
      <c r="AT6" s="15">
        <f t="shared" si="17"/>
        <v>0.99690721922935122</v>
      </c>
    </row>
    <row r="7" spans="1:46" s="14" customFormat="1" x14ac:dyDescent="0.2">
      <c r="A7" s="5">
        <v>31</v>
      </c>
      <c r="B7" s="5" t="s">
        <v>44</v>
      </c>
      <c r="C7" s="16">
        <v>45139</v>
      </c>
      <c r="D7" s="6">
        <v>16861</v>
      </c>
      <c r="E7" s="6">
        <v>16982</v>
      </c>
      <c r="F7" s="7">
        <f t="shared" si="0"/>
        <v>0.99287480862089272</v>
      </c>
      <c r="G7" s="6">
        <v>16055</v>
      </c>
      <c r="H7" s="6">
        <v>16094</v>
      </c>
      <c r="I7" s="7">
        <f t="shared" si="1"/>
        <v>0.99757673667205171</v>
      </c>
      <c r="J7" s="6">
        <v>20624</v>
      </c>
      <c r="K7" s="6">
        <v>21043</v>
      </c>
      <c r="L7" s="7">
        <f t="shared" si="2"/>
        <v>0.98008839043862572</v>
      </c>
      <c r="M7" s="6">
        <v>93</v>
      </c>
      <c r="N7" s="8">
        <f t="shared" si="3"/>
        <v>0.99448431291145245</v>
      </c>
      <c r="O7" s="6">
        <v>0</v>
      </c>
      <c r="P7" s="8">
        <v>1</v>
      </c>
      <c r="Q7" s="6">
        <v>0</v>
      </c>
      <c r="R7" s="8">
        <v>1</v>
      </c>
      <c r="S7" s="6">
        <v>16861</v>
      </c>
      <c r="T7" s="7">
        <f t="shared" si="4"/>
        <v>1</v>
      </c>
      <c r="U7" s="6">
        <v>16049</v>
      </c>
      <c r="V7" s="7">
        <f t="shared" si="5"/>
        <v>0.99962628464652759</v>
      </c>
      <c r="W7" s="6">
        <v>20468</v>
      </c>
      <c r="X7" s="7">
        <f t="shared" si="6"/>
        <v>0.99243599689681927</v>
      </c>
      <c r="Y7" s="6">
        <v>56778</v>
      </c>
      <c r="Z7" s="9">
        <f t="shared" si="7"/>
        <v>3.3674159302532471</v>
      </c>
      <c r="AA7" s="6">
        <v>5337</v>
      </c>
      <c r="AB7" s="9">
        <f t="shared" si="8"/>
        <v>0.33241980691373402</v>
      </c>
      <c r="AC7" s="6">
        <v>24199</v>
      </c>
      <c r="AD7" s="9">
        <f t="shared" si="9"/>
        <v>1.1733417377812259</v>
      </c>
      <c r="AE7" s="6">
        <v>504380</v>
      </c>
      <c r="AF7" s="13">
        <f t="shared" si="18"/>
        <v>3.3429160553550892E-2</v>
      </c>
      <c r="AG7" s="13">
        <f t="shared" si="19"/>
        <v>3.1831159046750469E-2</v>
      </c>
      <c r="AH7" s="13">
        <f t="shared" si="20"/>
        <v>4.0889805305523615E-2</v>
      </c>
      <c r="AI7" s="6">
        <v>0</v>
      </c>
      <c r="AJ7" s="6">
        <v>504458</v>
      </c>
      <c r="AK7" s="8">
        <f t="shared" si="13"/>
        <v>1</v>
      </c>
      <c r="AL7" s="6">
        <v>18283</v>
      </c>
      <c r="AM7" s="7">
        <f t="shared" si="14"/>
        <v>0.96375714132792023</v>
      </c>
      <c r="AN7" s="6">
        <v>3622</v>
      </c>
      <c r="AO7" s="15">
        <f t="shared" si="15"/>
        <v>0.99282001673082798</v>
      </c>
      <c r="AP7" s="6">
        <v>41</v>
      </c>
      <c r="AQ7" s="15">
        <f t="shared" si="16"/>
        <v>0.99991872465101161</v>
      </c>
      <c r="AR7" s="6">
        <v>1184</v>
      </c>
      <c r="AS7" s="6">
        <v>380843</v>
      </c>
      <c r="AT7" s="15">
        <f t="shared" si="17"/>
        <v>0.9968911073592005</v>
      </c>
    </row>
    <row r="8" spans="1:46" s="14" customFormat="1" x14ac:dyDescent="0.2">
      <c r="A8" s="5">
        <v>31</v>
      </c>
      <c r="B8" s="5" t="s">
        <v>44</v>
      </c>
      <c r="C8" s="16">
        <v>45170</v>
      </c>
      <c r="D8" s="6">
        <v>17484</v>
      </c>
      <c r="E8" s="6">
        <v>17605</v>
      </c>
      <c r="F8" s="7">
        <f t="shared" si="0"/>
        <v>0.99312695257029249</v>
      </c>
      <c r="G8" s="6">
        <v>36956</v>
      </c>
      <c r="H8" s="6">
        <v>37009</v>
      </c>
      <c r="I8" s="7">
        <f t="shared" si="1"/>
        <v>0.99856791591234562</v>
      </c>
      <c r="J8" s="6">
        <v>21020</v>
      </c>
      <c r="K8" s="6">
        <v>21401</v>
      </c>
      <c r="L8" s="7">
        <f t="shared" si="2"/>
        <v>0.98219709359375729</v>
      </c>
      <c r="M8" s="6">
        <v>92</v>
      </c>
      <c r="N8" s="8">
        <f t="shared" si="3"/>
        <v>0.99473804621368112</v>
      </c>
      <c r="O8" s="6">
        <v>0</v>
      </c>
      <c r="P8" s="8">
        <v>1</v>
      </c>
      <c r="Q8" s="6">
        <v>0</v>
      </c>
      <c r="R8" s="8">
        <v>1</v>
      </c>
      <c r="S8" s="6">
        <v>17484</v>
      </c>
      <c r="T8" s="7">
        <f t="shared" si="4"/>
        <v>1</v>
      </c>
      <c r="U8" s="6">
        <v>36950</v>
      </c>
      <c r="V8" s="7">
        <f t="shared" si="5"/>
        <v>0.99983764476674963</v>
      </c>
      <c r="W8" s="6">
        <v>20857</v>
      </c>
      <c r="X8" s="7">
        <f t="shared" si="6"/>
        <v>0.99224548049476691</v>
      </c>
      <c r="Y8" s="6">
        <v>58331</v>
      </c>
      <c r="Z8" s="9">
        <f t="shared" si="7"/>
        <v>3.3362502859757495</v>
      </c>
      <c r="AA8" s="6">
        <v>5436</v>
      </c>
      <c r="AB8" s="9">
        <f t="shared" si="8"/>
        <v>0.1470938413248187</v>
      </c>
      <c r="AC8" s="6">
        <v>24722</v>
      </c>
      <c r="AD8" s="9">
        <f t="shared" si="9"/>
        <v>1.1761179828734538</v>
      </c>
      <c r="AE8" s="6">
        <v>506145</v>
      </c>
      <c r="AF8" s="13">
        <f t="shared" si="18"/>
        <v>3.4543460865957387E-2</v>
      </c>
      <c r="AG8" s="13">
        <f t="shared" si="19"/>
        <v>7.3014649952088825E-2</v>
      </c>
      <c r="AH8" s="13">
        <f t="shared" si="20"/>
        <v>4.1529601201236797E-2</v>
      </c>
      <c r="AI8" s="6">
        <v>0</v>
      </c>
      <c r="AJ8" s="6">
        <v>506456</v>
      </c>
      <c r="AK8" s="8">
        <f t="shared" si="13"/>
        <v>1</v>
      </c>
      <c r="AL8" s="6">
        <v>19564</v>
      </c>
      <c r="AM8" s="7">
        <f t="shared" si="14"/>
        <v>0.96137078048241109</v>
      </c>
      <c r="AN8" s="6">
        <v>3658</v>
      </c>
      <c r="AO8" s="15">
        <f t="shared" si="15"/>
        <v>0.99277726001863931</v>
      </c>
      <c r="AP8" s="6">
        <v>43</v>
      </c>
      <c r="AQ8" s="15">
        <f t="shared" si="16"/>
        <v>0.99991509627687303</v>
      </c>
      <c r="AR8" s="6">
        <v>1177</v>
      </c>
      <c r="AS8" s="6">
        <v>384857</v>
      </c>
      <c r="AT8" s="15">
        <f t="shared" si="17"/>
        <v>0.99694172121073543</v>
      </c>
    </row>
    <row r="9" spans="1:46" s="14" customFormat="1" x14ac:dyDescent="0.2">
      <c r="A9" s="5">
        <v>31</v>
      </c>
      <c r="B9" s="5" t="s">
        <v>44</v>
      </c>
      <c r="C9" s="16">
        <v>45200</v>
      </c>
      <c r="D9" s="6">
        <v>18541</v>
      </c>
      <c r="E9" s="6">
        <v>18470</v>
      </c>
      <c r="F9" s="7">
        <f t="shared" si="0"/>
        <v>1.0038440714672441</v>
      </c>
      <c r="G9" s="6">
        <v>53239</v>
      </c>
      <c r="H9" s="6">
        <v>53313</v>
      </c>
      <c r="I9" s="7">
        <f t="shared" si="1"/>
        <v>0.99861197081387276</v>
      </c>
      <c r="J9" s="6">
        <v>22719</v>
      </c>
      <c r="K9" s="6">
        <v>23014</v>
      </c>
      <c r="L9" s="7">
        <f t="shared" si="2"/>
        <v>0.98718171547753542</v>
      </c>
      <c r="M9" s="6">
        <v>88</v>
      </c>
      <c r="N9" s="8">
        <f t="shared" si="3"/>
        <v>0.99525376193301329</v>
      </c>
      <c r="O9" s="6">
        <v>0</v>
      </c>
      <c r="P9" s="8">
        <v>1</v>
      </c>
      <c r="Q9" s="6">
        <v>0</v>
      </c>
      <c r="R9" s="8">
        <v>1</v>
      </c>
      <c r="S9" s="6">
        <v>18541</v>
      </c>
      <c r="T9" s="7">
        <f t="shared" si="4"/>
        <v>1</v>
      </c>
      <c r="U9" s="6">
        <v>53233</v>
      </c>
      <c r="V9" s="7">
        <f t="shared" si="5"/>
        <v>0.99988730066304776</v>
      </c>
      <c r="W9" s="6">
        <v>22555</v>
      </c>
      <c r="X9" s="7">
        <f t="shared" si="6"/>
        <v>0.99278137241956077</v>
      </c>
      <c r="Y9" s="6">
        <v>58723</v>
      </c>
      <c r="Z9" s="9">
        <f t="shared" si="7"/>
        <v>3.1671970228143036</v>
      </c>
      <c r="AA9" s="6">
        <v>5597</v>
      </c>
      <c r="AB9" s="9">
        <f t="shared" si="8"/>
        <v>0.1051296981536092</v>
      </c>
      <c r="AC9" s="6">
        <v>28391</v>
      </c>
      <c r="AD9" s="9">
        <f t="shared" si="9"/>
        <v>1.2496588758308025</v>
      </c>
      <c r="AE9" s="6">
        <v>508336</v>
      </c>
      <c r="AF9" s="13">
        <f t="shared" si="18"/>
        <v>3.6473907022127099E-2</v>
      </c>
      <c r="AG9" s="13">
        <f t="shared" si="19"/>
        <v>0.10473190960309717</v>
      </c>
      <c r="AH9" s="13">
        <f t="shared" si="20"/>
        <v>4.4692880299644328E-2</v>
      </c>
      <c r="AI9" s="6">
        <v>0</v>
      </c>
      <c r="AJ9" s="6">
        <v>508490</v>
      </c>
      <c r="AK9" s="8">
        <f t="shared" si="13"/>
        <v>1</v>
      </c>
      <c r="AL9" s="6">
        <v>20057</v>
      </c>
      <c r="AM9" s="7">
        <f t="shared" si="14"/>
        <v>0.96055576314185132</v>
      </c>
      <c r="AN9" s="6">
        <v>3719</v>
      </c>
      <c r="AO9" s="15">
        <f t="shared" si="15"/>
        <v>0.9926861885189483</v>
      </c>
      <c r="AP9" s="6">
        <v>41</v>
      </c>
      <c r="AQ9" s="15">
        <f t="shared" si="16"/>
        <v>0.99991936911247026</v>
      </c>
      <c r="AR9" s="6">
        <v>1184</v>
      </c>
      <c r="AS9" s="6">
        <v>384800</v>
      </c>
      <c r="AT9" s="15">
        <f t="shared" si="17"/>
        <v>0.99692307692307691</v>
      </c>
    </row>
    <row r="10" spans="1:46" s="14" customFormat="1" x14ac:dyDescent="0.2">
      <c r="A10" s="5">
        <v>31</v>
      </c>
      <c r="B10" s="5" t="s">
        <v>44</v>
      </c>
      <c r="C10" s="16">
        <v>45231</v>
      </c>
      <c r="D10" s="6">
        <v>18853</v>
      </c>
      <c r="E10" s="6">
        <v>18808</v>
      </c>
      <c r="F10" s="7">
        <f t="shared" si="0"/>
        <v>1.0023925988940876</v>
      </c>
      <c r="G10" s="6">
        <v>62342</v>
      </c>
      <c r="H10" s="6">
        <v>62403</v>
      </c>
      <c r="I10" s="7">
        <f t="shared" si="1"/>
        <v>0.99902248289345064</v>
      </c>
      <c r="J10" s="6">
        <v>22932</v>
      </c>
      <c r="K10" s="6">
        <v>23363</v>
      </c>
      <c r="L10" s="7">
        <f t="shared" si="2"/>
        <v>0.98155202670889874</v>
      </c>
      <c r="M10" s="6">
        <v>82</v>
      </c>
      <c r="N10" s="8">
        <f t="shared" si="3"/>
        <v>0.99565055959263782</v>
      </c>
      <c r="O10" s="6">
        <v>0</v>
      </c>
      <c r="P10" s="8">
        <v>1</v>
      </c>
      <c r="Q10" s="6">
        <v>0</v>
      </c>
      <c r="R10" s="8">
        <v>1</v>
      </c>
      <c r="S10" s="6">
        <v>18853</v>
      </c>
      <c r="T10" s="7">
        <f t="shared" si="4"/>
        <v>1</v>
      </c>
      <c r="U10" s="6">
        <v>62336</v>
      </c>
      <c r="V10" s="7">
        <f t="shared" si="5"/>
        <v>0.99990375669692988</v>
      </c>
      <c r="W10" s="6">
        <v>22752</v>
      </c>
      <c r="X10" s="7">
        <f t="shared" si="6"/>
        <v>0.99215070643642067</v>
      </c>
      <c r="Y10" s="6">
        <v>62100</v>
      </c>
      <c r="Z10" s="9">
        <f t="shared" si="7"/>
        <v>3.2939054792340743</v>
      </c>
      <c r="AA10" s="6">
        <v>5854</v>
      </c>
      <c r="AB10" s="9">
        <f t="shared" si="8"/>
        <v>9.3901382695454103E-2</v>
      </c>
      <c r="AC10" s="6">
        <v>33558</v>
      </c>
      <c r="AD10" s="9">
        <f t="shared" si="9"/>
        <v>1.4633699633699633</v>
      </c>
      <c r="AE10" s="6">
        <v>510363</v>
      </c>
      <c r="AF10" s="13">
        <f t="shared" si="18"/>
        <v>3.6940373812364924E-2</v>
      </c>
      <c r="AG10" s="13">
        <f t="shared" si="19"/>
        <v>0.12215227201031423</v>
      </c>
      <c r="AH10" s="13">
        <f t="shared" si="20"/>
        <v>4.4932724355017897E-2</v>
      </c>
      <c r="AI10" s="6">
        <v>0</v>
      </c>
      <c r="AJ10" s="6">
        <v>510522</v>
      </c>
      <c r="AK10" s="8">
        <f t="shared" si="13"/>
        <v>1</v>
      </c>
      <c r="AL10" s="6">
        <v>20589</v>
      </c>
      <c r="AM10" s="7">
        <f t="shared" si="14"/>
        <v>0.95967068999964744</v>
      </c>
      <c r="AN10" s="6">
        <v>3806</v>
      </c>
      <c r="AO10" s="15">
        <f t="shared" si="15"/>
        <v>0.99254488543099029</v>
      </c>
      <c r="AP10" s="6">
        <v>45</v>
      </c>
      <c r="AQ10" s="15">
        <f t="shared" si="16"/>
        <v>0.99991185492495915</v>
      </c>
      <c r="AR10" s="6">
        <v>1202</v>
      </c>
      <c r="AS10" s="6">
        <v>396856</v>
      </c>
      <c r="AT10" s="15">
        <f t="shared" si="17"/>
        <v>0.99697119358155095</v>
      </c>
    </row>
    <row r="11" spans="1:46" s="14" customFormat="1" x14ac:dyDescent="0.2">
      <c r="A11" s="5">
        <v>31</v>
      </c>
      <c r="B11" s="5" t="s">
        <v>44</v>
      </c>
      <c r="C11" s="16">
        <v>45261</v>
      </c>
      <c r="D11" s="6">
        <v>18695</v>
      </c>
      <c r="E11" s="6">
        <v>18515</v>
      </c>
      <c r="F11" s="7">
        <f t="shared" si="0"/>
        <v>1.0097218471509586</v>
      </c>
      <c r="G11" s="6">
        <v>87405</v>
      </c>
      <c r="H11" s="6">
        <v>87400</v>
      </c>
      <c r="I11" s="7">
        <f t="shared" si="1"/>
        <v>1.0000572082379862</v>
      </c>
      <c r="J11" s="6">
        <v>22251</v>
      </c>
      <c r="K11" s="6">
        <v>22503</v>
      </c>
      <c r="L11" s="7">
        <f t="shared" si="2"/>
        <v>0.98880149313424881</v>
      </c>
      <c r="M11" s="6">
        <v>77</v>
      </c>
      <c r="N11" s="8">
        <f t="shared" si="3"/>
        <v>0.99588125167156993</v>
      </c>
      <c r="O11" s="6">
        <v>0</v>
      </c>
      <c r="P11" s="8">
        <v>1</v>
      </c>
      <c r="Q11" s="6">
        <v>0</v>
      </c>
      <c r="R11" s="8">
        <v>1</v>
      </c>
      <c r="S11" s="6">
        <v>18695</v>
      </c>
      <c r="T11" s="7">
        <f t="shared" si="4"/>
        <v>1</v>
      </c>
      <c r="U11" s="6">
        <v>87395</v>
      </c>
      <c r="V11" s="7">
        <f t="shared" si="5"/>
        <v>0.99988559006921796</v>
      </c>
      <c r="W11" s="6">
        <v>22069</v>
      </c>
      <c r="X11" s="7">
        <f t="shared" si="6"/>
        <v>0.99182059233292885</v>
      </c>
      <c r="Y11" s="6">
        <v>59480</v>
      </c>
      <c r="Z11" s="9">
        <f t="shared" si="7"/>
        <v>3.1815993581171438</v>
      </c>
      <c r="AA11" s="6">
        <v>6430</v>
      </c>
      <c r="AB11" s="9">
        <f t="shared" si="8"/>
        <v>7.3565585492820773E-2</v>
      </c>
      <c r="AC11" s="6">
        <v>33761</v>
      </c>
      <c r="AD11" s="9">
        <f t="shared" si="9"/>
        <v>1.5172801222416969</v>
      </c>
      <c r="AE11" s="6">
        <v>512410</v>
      </c>
      <c r="AF11" s="13">
        <f t="shared" si="18"/>
        <v>3.64844558068734E-2</v>
      </c>
      <c r="AG11" s="13">
        <f t="shared" si="19"/>
        <v>0.17057629632520832</v>
      </c>
      <c r="AH11" s="13">
        <f t="shared" si="20"/>
        <v>4.3424211080970318E-2</v>
      </c>
      <c r="AI11" s="6">
        <v>0</v>
      </c>
      <c r="AJ11" s="6">
        <v>512594</v>
      </c>
      <c r="AK11" s="8">
        <f t="shared" si="13"/>
        <v>1</v>
      </c>
      <c r="AL11" s="6">
        <v>20405</v>
      </c>
      <c r="AM11" s="7">
        <f t="shared" si="14"/>
        <v>0.96019266710105855</v>
      </c>
      <c r="AN11" s="6">
        <v>3729</v>
      </c>
      <c r="AO11" s="15">
        <f t="shared" si="15"/>
        <v>0.99272523673706681</v>
      </c>
      <c r="AP11" s="6">
        <v>51</v>
      </c>
      <c r="AQ11" s="15">
        <f t="shared" si="16"/>
        <v>0.99990050605352387</v>
      </c>
      <c r="AR11" s="6">
        <v>299</v>
      </c>
      <c r="AS11" s="6">
        <v>397529</v>
      </c>
      <c r="AT11" s="15">
        <f t="shared" si="17"/>
        <v>0.999247853615711</v>
      </c>
    </row>
    <row r="12" spans="1:46" s="14" customFormat="1" x14ac:dyDescent="0.2">
      <c r="A12" s="5">
        <v>31</v>
      </c>
      <c r="B12" s="5" t="s">
        <v>44</v>
      </c>
      <c r="C12" s="16">
        <v>45292</v>
      </c>
      <c r="D12" s="6">
        <v>18362</v>
      </c>
      <c r="E12" s="6">
        <v>18210</v>
      </c>
      <c r="F12" s="7">
        <f t="shared" si="0"/>
        <v>1.0083470620538166</v>
      </c>
      <c r="G12" s="6">
        <v>105349</v>
      </c>
      <c r="H12" s="6">
        <v>105357</v>
      </c>
      <c r="I12" s="7">
        <f t="shared" si="1"/>
        <v>0.99992406769365116</v>
      </c>
      <c r="J12" s="6">
        <v>21849</v>
      </c>
      <c r="K12" s="6">
        <v>22117</v>
      </c>
      <c r="L12" s="7">
        <f t="shared" si="2"/>
        <v>0.98788262422570872</v>
      </c>
      <c r="M12" s="6">
        <v>77</v>
      </c>
      <c r="N12" s="8">
        <f t="shared" si="3"/>
        <v>0.99580655701993248</v>
      </c>
      <c r="O12" s="6">
        <v>0</v>
      </c>
      <c r="P12" s="8">
        <v>1</v>
      </c>
      <c r="Q12" s="6">
        <v>0</v>
      </c>
      <c r="R12" s="8">
        <v>1</v>
      </c>
      <c r="S12" s="6">
        <v>18362</v>
      </c>
      <c r="T12" s="7">
        <f t="shared" si="4"/>
        <v>1</v>
      </c>
      <c r="U12" s="6">
        <v>105348</v>
      </c>
      <c r="V12" s="7">
        <f t="shared" si="5"/>
        <v>0.99999050774093723</v>
      </c>
      <c r="W12" s="6">
        <v>21666</v>
      </c>
      <c r="X12" s="7">
        <f t="shared" si="6"/>
        <v>0.99162433063298094</v>
      </c>
      <c r="Y12" s="6">
        <v>53353</v>
      </c>
      <c r="Z12" s="9">
        <f t="shared" si="7"/>
        <v>2.9056203027992593</v>
      </c>
      <c r="AA12" s="6">
        <v>5058</v>
      </c>
      <c r="AB12" s="9">
        <f t="shared" si="8"/>
        <v>4.8011846339310292E-2</v>
      </c>
      <c r="AC12" s="6">
        <v>33217</v>
      </c>
      <c r="AD12" s="9">
        <f t="shared" si="9"/>
        <v>1.5202984118266283</v>
      </c>
      <c r="AE12" s="6">
        <v>514307</v>
      </c>
      <c r="AF12" s="13">
        <f t="shared" si="18"/>
        <v>3.5702411205758428E-2</v>
      </c>
      <c r="AG12" s="13">
        <f t="shared" si="19"/>
        <v>0.20483679981023006</v>
      </c>
      <c r="AH12" s="13">
        <f t="shared" si="20"/>
        <v>4.248240836698703E-2</v>
      </c>
      <c r="AI12" s="6">
        <v>0</v>
      </c>
      <c r="AJ12" s="6">
        <v>514502</v>
      </c>
      <c r="AK12" s="8">
        <f t="shared" si="13"/>
        <v>1</v>
      </c>
      <c r="AL12" s="6">
        <v>21020</v>
      </c>
      <c r="AM12" s="7">
        <f t="shared" si="14"/>
        <v>0.95914495959199386</v>
      </c>
      <c r="AN12" s="6">
        <v>3587</v>
      </c>
      <c r="AO12" s="15">
        <f t="shared" si="15"/>
        <v>0.99302820980287732</v>
      </c>
      <c r="AP12" s="6">
        <v>53</v>
      </c>
      <c r="AQ12" s="15">
        <f t="shared" si="16"/>
        <v>0.99989698776681135</v>
      </c>
      <c r="AR12" s="6">
        <v>299</v>
      </c>
      <c r="AS12" s="6">
        <v>398746</v>
      </c>
      <c r="AT12" s="15">
        <f t="shared" si="17"/>
        <v>0.99925014921779776</v>
      </c>
    </row>
    <row r="13" spans="1:46" s="14" customFormat="1" x14ac:dyDescent="0.2">
      <c r="A13" s="5">
        <v>31</v>
      </c>
      <c r="B13" s="5" t="s">
        <v>44</v>
      </c>
      <c r="C13" s="16">
        <v>45323</v>
      </c>
      <c r="D13" s="6">
        <v>18655</v>
      </c>
      <c r="E13" s="6">
        <v>18630</v>
      </c>
      <c r="F13" s="7">
        <f t="shared" si="0"/>
        <v>1.0013419216317767</v>
      </c>
      <c r="G13" s="6">
        <v>144299</v>
      </c>
      <c r="H13" s="6">
        <v>144341</v>
      </c>
      <c r="I13" s="7">
        <f t="shared" si="1"/>
        <v>0.99970902238449233</v>
      </c>
      <c r="J13" s="6">
        <v>21696</v>
      </c>
      <c r="K13" s="6">
        <v>21985</v>
      </c>
      <c r="L13" s="7">
        <f t="shared" si="2"/>
        <v>0.9868546736411189</v>
      </c>
      <c r="M13" s="6">
        <v>69</v>
      </c>
      <c r="N13" s="8">
        <f t="shared" si="3"/>
        <v>0.99630125971589389</v>
      </c>
      <c r="O13" s="6">
        <v>0</v>
      </c>
      <c r="P13" s="8">
        <v>1</v>
      </c>
      <c r="Q13" s="6">
        <v>0</v>
      </c>
      <c r="R13" s="8">
        <v>1</v>
      </c>
      <c r="S13" s="6">
        <v>18655</v>
      </c>
      <c r="T13" s="7">
        <f t="shared" si="4"/>
        <v>1</v>
      </c>
      <c r="U13" s="6">
        <v>144297</v>
      </c>
      <c r="V13" s="7">
        <f t="shared" si="5"/>
        <v>0.99998613989008933</v>
      </c>
      <c r="W13" s="6">
        <v>21510</v>
      </c>
      <c r="X13" s="7">
        <f t="shared" si="6"/>
        <v>0.99142699115044253</v>
      </c>
      <c r="Y13" s="6">
        <v>49989</v>
      </c>
      <c r="Z13" s="9">
        <f t="shared" si="7"/>
        <v>2.6796569284374163</v>
      </c>
      <c r="AA13" s="6">
        <v>4464</v>
      </c>
      <c r="AB13" s="9">
        <f t="shared" si="8"/>
        <v>3.0935765320618994E-2</v>
      </c>
      <c r="AC13" s="6">
        <v>33252</v>
      </c>
      <c r="AD13" s="9">
        <f t="shared" si="9"/>
        <v>1.532632743362832</v>
      </c>
      <c r="AE13" s="6">
        <v>516073</v>
      </c>
      <c r="AF13" s="13">
        <f t="shared" si="18"/>
        <v>3.614798681581869E-2</v>
      </c>
      <c r="AG13" s="13">
        <f t="shared" si="19"/>
        <v>0.27960966762454148</v>
      </c>
      <c r="AH13" s="13">
        <f t="shared" si="20"/>
        <v>4.2040564028732366E-2</v>
      </c>
      <c r="AI13" s="6">
        <v>0</v>
      </c>
      <c r="AJ13" s="6">
        <v>516283</v>
      </c>
      <c r="AK13" s="8">
        <f t="shared" si="13"/>
        <v>1</v>
      </c>
      <c r="AL13" s="6">
        <v>21148</v>
      </c>
      <c r="AM13" s="7">
        <f t="shared" si="14"/>
        <v>0.95903796948572784</v>
      </c>
      <c r="AN13" s="6">
        <v>3545</v>
      </c>
      <c r="AO13" s="15">
        <f t="shared" si="15"/>
        <v>0.9931336108297194</v>
      </c>
      <c r="AP13" s="6">
        <v>73</v>
      </c>
      <c r="AQ13" s="15">
        <f t="shared" si="16"/>
        <v>0.99985860467999144</v>
      </c>
      <c r="AR13" s="6">
        <v>282</v>
      </c>
      <c r="AS13" s="6">
        <v>401618</v>
      </c>
      <c r="AT13" s="15">
        <f t="shared" si="17"/>
        <v>0.99929784023624435</v>
      </c>
    </row>
    <row r="14" spans="1:46" s="14" customFormat="1" x14ac:dyDescent="0.2">
      <c r="A14" s="5">
        <v>31</v>
      </c>
      <c r="B14" s="5" t="s">
        <v>44</v>
      </c>
      <c r="C14" s="16">
        <v>45352</v>
      </c>
      <c r="D14" s="6">
        <v>19071</v>
      </c>
      <c r="E14" s="6">
        <v>19141</v>
      </c>
      <c r="F14" s="7">
        <f t="shared" si="0"/>
        <v>0.99634292879159914</v>
      </c>
      <c r="G14" s="6">
        <v>163615</v>
      </c>
      <c r="H14" s="6">
        <v>163660</v>
      </c>
      <c r="I14" s="7">
        <f t="shared" si="1"/>
        <v>0.99972503971648541</v>
      </c>
      <c r="J14" s="6">
        <v>21183</v>
      </c>
      <c r="K14" s="6">
        <v>21474</v>
      </c>
      <c r="L14" s="7">
        <f t="shared" si="2"/>
        <v>0.9864487286951662</v>
      </c>
      <c r="M14" s="6">
        <v>56</v>
      </c>
      <c r="N14" s="8">
        <f t="shared" si="3"/>
        <v>0.99706360442556763</v>
      </c>
      <c r="O14" s="6">
        <v>0</v>
      </c>
      <c r="P14" s="8">
        <v>1</v>
      </c>
      <c r="Q14" s="6">
        <v>0</v>
      </c>
      <c r="R14" s="8">
        <v>1</v>
      </c>
      <c r="S14" s="6">
        <v>19071</v>
      </c>
      <c r="T14" s="7">
        <f t="shared" si="4"/>
        <v>1</v>
      </c>
      <c r="U14" s="6">
        <v>163614</v>
      </c>
      <c r="V14" s="7">
        <f t="shared" si="5"/>
        <v>0.99999388809094525</v>
      </c>
      <c r="W14" s="6">
        <v>21016</v>
      </c>
      <c r="X14" s="7">
        <f t="shared" si="6"/>
        <v>0.99211631969031766</v>
      </c>
      <c r="Y14" s="6">
        <v>49509</v>
      </c>
      <c r="Z14" s="9">
        <f t="shared" si="7"/>
        <v>2.5960358659745162</v>
      </c>
      <c r="AA14" s="6">
        <v>4172</v>
      </c>
      <c r="AB14" s="9">
        <f t="shared" si="8"/>
        <v>2.5498884576597502E-2</v>
      </c>
      <c r="AC14" s="6">
        <v>30876</v>
      </c>
      <c r="AD14" s="9">
        <f t="shared" si="9"/>
        <v>1.4575839116272482</v>
      </c>
      <c r="AE14" s="6">
        <v>517888</v>
      </c>
      <c r="AF14" s="13">
        <f t="shared" si="18"/>
        <v>3.682456438457736E-2</v>
      </c>
      <c r="AG14" s="13">
        <f t="shared" si="19"/>
        <v>0.31592738198220466</v>
      </c>
      <c r="AH14" s="13">
        <f t="shared" si="20"/>
        <v>4.0902666213544242E-2</v>
      </c>
      <c r="AI14" s="6">
        <v>0</v>
      </c>
      <c r="AJ14" s="6">
        <v>518092</v>
      </c>
      <c r="AK14" s="8">
        <f t="shared" si="13"/>
        <v>1</v>
      </c>
      <c r="AL14" s="6">
        <v>21451</v>
      </c>
      <c r="AM14" s="7">
        <f t="shared" si="14"/>
        <v>0.9585961566671557</v>
      </c>
      <c r="AN14" s="6">
        <v>3485</v>
      </c>
      <c r="AO14" s="15">
        <f t="shared" si="15"/>
        <v>0.99327339545872162</v>
      </c>
      <c r="AP14" s="6">
        <v>86</v>
      </c>
      <c r="AQ14" s="15">
        <f t="shared" si="16"/>
        <v>0.99983400631548069</v>
      </c>
      <c r="AR14" s="6">
        <v>287</v>
      </c>
      <c r="AS14" s="6">
        <v>402373</v>
      </c>
      <c r="AT14" s="15">
        <f t="shared" si="17"/>
        <v>0.99928673146558045</v>
      </c>
    </row>
  </sheetData>
  <mergeCells count="13">
    <mergeCell ref="O1:P1"/>
    <mergeCell ref="A1:B1"/>
    <mergeCell ref="D1:F1"/>
    <mergeCell ref="G1:I1"/>
    <mergeCell ref="J1:L1"/>
    <mergeCell ref="M1:N1"/>
    <mergeCell ref="AC1:AD1"/>
    <mergeCell ref="Q1:R1"/>
    <mergeCell ref="S1:T1"/>
    <mergeCell ref="U1:V1"/>
    <mergeCell ref="W1:X1"/>
    <mergeCell ref="Y1:Z1"/>
    <mergeCell ref="AA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5-13 Ord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Guzman Trujillo</dc:creator>
  <cp:lastModifiedBy>Maria Francisca Elizalde Lastra</cp:lastModifiedBy>
  <dcterms:created xsi:type="dcterms:W3CDTF">2018-03-13T01:06:44Z</dcterms:created>
  <dcterms:modified xsi:type="dcterms:W3CDTF">2024-04-16T13:48:24Z</dcterms:modified>
</cp:coreProperties>
</file>