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Reporteria-SEC\NORMA TECNICA\09-2025\6621\"/>
    </mc:Choice>
  </mc:AlternateContent>
  <xr:revisionPtr revIDLastSave="0" documentId="13_ncr:1_{0AE016B6-BD70-4D7B-9074-640D8A260259}" xr6:coauthVersionLast="47" xr6:coauthVersionMax="47" xr10:uidLastSave="{00000000-0000-0000-0000-000000000000}"/>
  <bookViews>
    <workbookView xWindow="38280" yWindow="5160" windowWidth="29040" windowHeight="15720" xr2:uid="{00000000-000D-0000-FFFF-FFFF00000000}"/>
  </bookViews>
  <sheets>
    <sheet name="5-2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T14" i="2" l="1"/>
  <c r="AQ14" i="2"/>
  <c r="AO14" i="2"/>
  <c r="AM14" i="2"/>
  <c r="AK14" i="2"/>
  <c r="AH14" i="2"/>
  <c r="AG14" i="2"/>
  <c r="AF14" i="2"/>
  <c r="AD14" i="2"/>
  <c r="AB14" i="2"/>
  <c r="Z14" i="2"/>
  <c r="X14" i="2"/>
  <c r="V14" i="2"/>
  <c r="T14" i="2"/>
  <c r="N14" i="2"/>
  <c r="L14" i="2"/>
  <c r="I14" i="2"/>
  <c r="F14" i="2"/>
  <c r="AK13" i="2"/>
  <c r="AG13" i="2"/>
  <c r="AT13" i="2"/>
  <c r="AQ13" i="2"/>
  <c r="AO13" i="2"/>
  <c r="AM13" i="2"/>
  <c r="AH13" i="2"/>
  <c r="AF13" i="2"/>
  <c r="AD13" i="2"/>
  <c r="AB13" i="2"/>
  <c r="Z13" i="2"/>
  <c r="X13" i="2"/>
  <c r="V13" i="2"/>
  <c r="T13" i="2"/>
  <c r="N13" i="2"/>
  <c r="L13" i="2"/>
  <c r="I13" i="2"/>
  <c r="F13" i="2"/>
  <c r="AT12" i="2"/>
  <c r="AQ12" i="2"/>
  <c r="AO12" i="2"/>
  <c r="AM12" i="2"/>
  <c r="AK12" i="2"/>
  <c r="AH12" i="2"/>
  <c r="AG12" i="2"/>
  <c r="AF12" i="2"/>
  <c r="AD12" i="2"/>
  <c r="AB12" i="2"/>
  <c r="Z12" i="2"/>
  <c r="X12" i="2"/>
  <c r="V12" i="2"/>
  <c r="T12" i="2"/>
  <c r="N12" i="2"/>
  <c r="L12" i="2"/>
  <c r="I12" i="2"/>
  <c r="F12" i="2"/>
  <c r="AO10" i="2"/>
  <c r="AO4" i="2"/>
  <c r="AT9" i="2"/>
  <c r="AQ9" i="2"/>
  <c r="AO9" i="2"/>
  <c r="AM9" i="2"/>
  <c r="AK9" i="2"/>
  <c r="AH9" i="2"/>
  <c r="AG9" i="2"/>
  <c r="AF9" i="2"/>
  <c r="AD9" i="2"/>
  <c r="AB9" i="2"/>
  <c r="Z9" i="2"/>
  <c r="X9" i="2"/>
  <c r="V9" i="2"/>
  <c r="T9" i="2"/>
  <c r="N9" i="2"/>
  <c r="L9" i="2"/>
  <c r="I9" i="2"/>
  <c r="F9" i="2"/>
  <c r="AT10" i="2"/>
  <c r="AT11" i="2"/>
  <c r="AT3" i="2"/>
  <c r="AT4" i="2"/>
  <c r="AT5" i="2"/>
  <c r="AT6" i="2"/>
  <c r="AT7" i="2"/>
  <c r="AT8" i="2"/>
  <c r="AQ10" i="2"/>
  <c r="AQ11" i="2"/>
  <c r="AQ3" i="2"/>
  <c r="AQ4" i="2"/>
  <c r="AQ5" i="2"/>
  <c r="AQ6" i="2"/>
  <c r="AQ7" i="2"/>
  <c r="AQ8" i="2"/>
  <c r="AO11" i="2"/>
  <c r="AO3" i="2"/>
  <c r="AO5" i="2"/>
  <c r="AO6" i="2"/>
  <c r="AO7" i="2"/>
  <c r="AO8" i="2"/>
  <c r="AM10" i="2"/>
  <c r="AM11" i="2"/>
  <c r="AM3" i="2"/>
  <c r="AM4" i="2"/>
  <c r="AM5" i="2"/>
  <c r="AM6" i="2"/>
  <c r="AM7" i="2"/>
  <c r="AM8" i="2"/>
  <c r="AK10" i="2"/>
  <c r="AK11" i="2"/>
  <c r="AK3" i="2"/>
  <c r="AK4" i="2"/>
  <c r="AK5" i="2"/>
  <c r="AK6" i="2"/>
  <c r="AK7" i="2"/>
  <c r="AK8" i="2"/>
  <c r="AH10" i="2"/>
  <c r="AH11" i="2"/>
  <c r="AH3" i="2"/>
  <c r="AH4" i="2"/>
  <c r="AH5" i="2"/>
  <c r="AH6" i="2"/>
  <c r="AH7" i="2"/>
  <c r="AH8" i="2"/>
  <c r="AG10" i="2"/>
  <c r="AG11" i="2"/>
  <c r="AG3" i="2"/>
  <c r="AG4" i="2"/>
  <c r="AG5" i="2"/>
  <c r="AG6" i="2"/>
  <c r="AG7" i="2"/>
  <c r="AG8" i="2"/>
  <c r="AF10" i="2"/>
  <c r="AF11" i="2"/>
  <c r="AF3" i="2"/>
  <c r="AF4" i="2"/>
  <c r="AF5" i="2"/>
  <c r="AF6" i="2"/>
  <c r="AF7" i="2"/>
  <c r="AF8" i="2"/>
  <c r="AD10" i="2"/>
  <c r="AD11" i="2"/>
  <c r="AD3" i="2"/>
  <c r="AD4" i="2"/>
  <c r="AD5" i="2"/>
  <c r="AD6" i="2"/>
  <c r="AD7" i="2"/>
  <c r="AD8" i="2"/>
  <c r="AB10" i="2"/>
  <c r="AB11" i="2"/>
  <c r="AB3" i="2"/>
  <c r="AB4" i="2"/>
  <c r="AB5" i="2"/>
  <c r="AB6" i="2"/>
  <c r="AB7" i="2"/>
  <c r="AB8" i="2"/>
  <c r="Z10" i="2"/>
  <c r="Z11" i="2"/>
  <c r="Z3" i="2"/>
  <c r="Z4" i="2"/>
  <c r="Z5" i="2"/>
  <c r="Z6" i="2"/>
  <c r="Z7" i="2"/>
  <c r="Z8" i="2"/>
  <c r="X10" i="2"/>
  <c r="X11" i="2"/>
  <c r="X3" i="2"/>
  <c r="X4" i="2"/>
  <c r="X5" i="2"/>
  <c r="X6" i="2"/>
  <c r="X7" i="2"/>
  <c r="X8" i="2"/>
  <c r="V10" i="2"/>
  <c r="V11" i="2"/>
  <c r="V3" i="2"/>
  <c r="V4" i="2"/>
  <c r="V5" i="2"/>
  <c r="V6" i="2"/>
  <c r="V7" i="2"/>
  <c r="V8" i="2"/>
  <c r="T10" i="2"/>
  <c r="T11" i="2"/>
  <c r="T3" i="2"/>
  <c r="T4" i="2"/>
  <c r="T5" i="2"/>
  <c r="T6" i="2"/>
  <c r="T7" i="2"/>
  <c r="T8" i="2"/>
  <c r="N10" i="2"/>
  <c r="N11" i="2"/>
  <c r="N3" i="2"/>
  <c r="N4" i="2"/>
  <c r="N5" i="2"/>
  <c r="N6" i="2"/>
  <c r="N7" i="2"/>
  <c r="N8" i="2"/>
  <c r="L10" i="2"/>
  <c r="L11" i="2"/>
  <c r="L3" i="2"/>
  <c r="L4" i="2"/>
  <c r="L5" i="2"/>
  <c r="L6" i="2"/>
  <c r="L7" i="2"/>
  <c r="L8" i="2"/>
  <c r="I10" i="2"/>
  <c r="I11" i="2"/>
  <c r="I3" i="2"/>
  <c r="I4" i="2"/>
  <c r="I5" i="2"/>
  <c r="I6" i="2"/>
  <c r="I7" i="2"/>
  <c r="I8" i="2"/>
  <c r="F10" i="2"/>
  <c r="F11" i="2"/>
  <c r="F3" i="2"/>
  <c r="F4" i="2"/>
  <c r="F5" i="2"/>
  <c r="F6" i="2"/>
  <c r="F7" i="2"/>
  <c r="F8" i="2"/>
</calcChain>
</file>

<file path=xl/sharedStrings.xml><?xml version="1.0" encoding="utf-8"?>
<sst xmlns="http://schemas.openxmlformats.org/spreadsheetml/2006/main" count="86" uniqueCount="67">
  <si>
    <t>ID</t>
  </si>
  <si>
    <t>Reclamos</t>
  </si>
  <si>
    <t>Consultas</t>
  </si>
  <si>
    <t>Solicitudes</t>
  </si>
  <si>
    <t xml:space="preserve">Consultas </t>
  </si>
  <si>
    <t>Reclamo</t>
  </si>
  <si>
    <t>Consulta</t>
  </si>
  <si>
    <t>Solicitud</t>
  </si>
  <si>
    <t>Código Empresa</t>
  </si>
  <si>
    <t>Nombre Empresa</t>
  </si>
  <si>
    <t>Periodo</t>
  </si>
  <si>
    <t>Cantidad de Reclamos ingresados durante el período de evaluación (RI)</t>
  </si>
  <si>
    <t>Eficiencia de Reclamos EF=RR/RI*100</t>
  </si>
  <si>
    <t>Cantidad de Consultas respondidas durante el período de evaluación (RR)</t>
  </si>
  <si>
    <t>Eficiencia de Consultas EF=RR/RI*100</t>
  </si>
  <si>
    <t>Cantidad de Solicitudes respondidas durante el período de evaluación (RR)</t>
  </si>
  <si>
    <t>Eficiencia Solicitudes EF=RR/RI*100</t>
  </si>
  <si>
    <t>Eficacia  Reclamos                    EFC=1-RRPS/RR*100</t>
  </si>
  <si>
    <t>Cantidad de  Consultas respondidas y que luego hayan sido presentadas a la SEC, durante el período de evaluación (RRPS)</t>
  </si>
  <si>
    <t>Eficacia  Consultas                    EFC=1-RRPS/RR*100</t>
  </si>
  <si>
    <t>Cantidad de Solicitudes respondidas y que luego hayan sido presentadas a la SEC, durante el período de evaluación (RRPS)</t>
  </si>
  <si>
    <t>Eficacia  Solicitudes                    EFC=1-RRPS/RR*100</t>
  </si>
  <si>
    <t>Oportunidad del Servicio Comercial Reclamos  OP=RRP/RR*100</t>
  </si>
  <si>
    <t>Cantidad de Consultas respondidas dentro del plazo máximo establecido, durante el período de evaluación (RRP)</t>
  </si>
  <si>
    <t>Oportunidad del Servicio Comercial Consultas   OP=RRP/RR*100</t>
  </si>
  <si>
    <t>Cantidad de Solicitudes respondidas dentro del plazo máximo establecido, durante el período de evaluación (RRP)</t>
  </si>
  <si>
    <t>Oportunidad del Servicio Comercial Solicitudes   OP=RRP/RR*100</t>
  </si>
  <si>
    <t>Tiempo  en los cuales se resolvió el Reclamo dentro del periodo de evaluación (t_RR)</t>
  </si>
  <si>
    <t>Tiempo Medio de Resolución de Reclamos TRR= S t_RR/RR</t>
  </si>
  <si>
    <t>Tiempo  en los cuales se resolvió la Consulta dentro del periodo de evaluación (t_RR)</t>
  </si>
  <si>
    <t>Tiempo Medio de Resolución de Consultas TRR= S t_RR/RR</t>
  </si>
  <si>
    <t>Tiempo  en los cuales se resolvió la Solicitud, dentro del periodo de evaluación (t_RR)</t>
  </si>
  <si>
    <t>Tiempo Medio de Resolución de Solicitudes. TRR= S t_RR/RR</t>
  </si>
  <si>
    <t>Promedio  del número de clientes conectados al SD durante el peridoo de evaluación (NC)</t>
  </si>
  <si>
    <t>Indicador del nivel de Reclamos, INR=RR/NC</t>
  </si>
  <si>
    <t>Indicador del nivel de Consultas,  INR=RR/NC</t>
  </si>
  <si>
    <t>Indicador del nivel de Solicitudes INR=RR/NC</t>
  </si>
  <si>
    <t>Indicador de Facturas Emitidas con lecturas estimadas  IFLE=1-FLE/NF*100</t>
  </si>
  <si>
    <t>Cantidad de Boletas y facturas emitidas con consumos estimados durante el periodo de evaluación (FE)</t>
  </si>
  <si>
    <t>Indicador de Facturas Emitidas de consumos Estimados  IFE=1-FE/NF*100</t>
  </si>
  <si>
    <t>Errores en Emisión de Facturas por errores de Lectura          EFErL=1-FErL/NF</t>
  </si>
  <si>
    <t>Errores en Emisión de Facturas por errores Distintos  al de Lectura          EF=1-FEr/NF</t>
  </si>
  <si>
    <t>Cantidad de Pagos cobrados a los Clientes durante el periodo de evaluación. (PCU)</t>
  </si>
  <si>
    <t>Pagos Mal Imputados PMI= 1- PI/PCU</t>
  </si>
  <si>
    <t>Luz Linares</t>
  </si>
  <si>
    <t>Cantidad de Reclamos respondidos durante el período de evaluación (RR)</t>
  </si>
  <si>
    <t>Cantidad de Consultas ingresadas durante el período de evaluación (RI)</t>
  </si>
  <si>
    <t>Cantidad de Solicitudes ingresadas durante el período de evaluación (RI)</t>
  </si>
  <si>
    <t>Cantidad de Reclamos respondidos y que luego hayan sido presentados a la SEC, durante el período de evaluación (RRPS)</t>
  </si>
  <si>
    <t>Cantidad de Reclamos respondidos dentro del plazo máximo establecido, durante el período de evaluación (RRP)</t>
  </si>
  <si>
    <t>Cantidad de boletas y facturas emitidas con lecturas de consumos estimados durante el periodo de evaluación (FLE)</t>
  </si>
  <si>
    <t>Número de boletas y facturas emitidas durante el periodo de evaluación (NF)</t>
  </si>
  <si>
    <t>Cantidad de Boletas y facturas emitidas con errores de lectura de consumo, o bien cantidad de boletas y facturas ajustadas a través de nota de crédito o débito por errores de lectura, durante el periodo de evaluación (FErL)</t>
  </si>
  <si>
    <t>Cantidad de boletas y facturas emitidas con errores, o bien cantidad de boletas y facturas ajustadas a través de nota de crédito o débito, durante el periodo de evaluación (se excluyen los errores de lectura)(FEr)</t>
  </si>
  <si>
    <t>Cantidad de Pagos mal imputados por la empresa Distribuidora durante el periodo de evaluación, excluyendo pagos equivocados y/o duplicados por error del cliente (PI)</t>
  </si>
  <si>
    <t>Solicitud de Información Ingresados SEC (que se encuentra en Manual)</t>
  </si>
  <si>
    <t>Reclamos Resueltos - Solicitud de Información (SEC - HA LUGAR/PARCIALMENTE HA LUGAR/NO HA LUGAR) (Relacionados al Manual de procesos)</t>
  </si>
  <si>
    <t>Reclamos Resueltos a Favor del Ciudadano - Solicitud de Información(SEC - HA LUGAR/PARCIALMENTE HA LUGAR) (Relacionados al Manual de procesos)</t>
  </si>
  <si>
    <t>Puntos de Suministro de la Industria (Diciembre año anterior)</t>
  </si>
  <si>
    <t>Participación de Mercado</t>
  </si>
  <si>
    <t>Capacidad máxima Atención SEC</t>
  </si>
  <si>
    <t>Limite de Transferencia</t>
  </si>
  <si>
    <t>Factor de Ajuste</t>
  </si>
  <si>
    <t>Tasa de Trasferencia 
(TT)
Tasa de transferencia = RSec /RR</t>
  </si>
  <si>
    <t>Tasa Normalizada de Reclamos 
(TNR)</t>
  </si>
  <si>
    <t>Tasa de Cambio de Resolución Normalizada 
(TCRN)</t>
  </si>
  <si>
    <t>Tasa de Cambio de Resolución Normalizada y Ajustada 
(TCRNA)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</si>
</sst>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0.0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wrapText="1"/>
    </xf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17" fontId="3" fillId="0" borderId="1" xfId="0" applyNumberFormat="1" applyFont="1" applyBorder="1"/>
    <xf numFmtId="3" fontId="3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3" fillId="2" borderId="1" xfId="1" applyNumberFormat="1" applyFont="1" applyFill="1" applyBorder="1" applyAlignment="1">
      <alignment horizontal="center"/>
    </xf>
    <xf numFmtId="165" fontId="3" fillId="2" borderId="1" xfId="0" applyNumberFormat="1" applyFont="1" applyFill="1" applyBorder="1" applyAlignment="1">
      <alignment horizontal="center"/>
    </xf>
    <xf numFmtId="1" fontId="3" fillId="2" borderId="1" xfId="1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5" fontId="3" fillId="2" borderId="1" xfId="0" applyNumberFormat="1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165" fontId="3" fillId="2" borderId="1" xfId="1" applyNumberFormat="1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F14"/>
  <sheetViews>
    <sheetView showGridLines="0" tabSelected="1" zoomScale="85" zoomScaleNormal="85" workbookViewId="0">
      <pane xSplit="3" ySplit="2" topLeftCell="AN3" activePane="bottomRight" state="frozen"/>
      <selection pane="topRight" activeCell="D1" sqref="D1"/>
      <selection pane="bottomLeft" activeCell="A3" sqref="A3"/>
      <selection pane="bottomRight" activeCell="BD29" sqref="BD29"/>
    </sheetView>
  </sheetViews>
  <sheetFormatPr baseColWidth="10" defaultColWidth="15" defaultRowHeight="12" x14ac:dyDescent="0.2"/>
  <cols>
    <col min="1" max="1" width="7.140625" style="4" customWidth="1"/>
    <col min="2" max="2" width="15.28515625" style="4" bestFit="1" customWidth="1"/>
    <col min="3" max="3" width="7.42578125" style="4" bestFit="1" customWidth="1"/>
    <col min="4" max="16384" width="15" style="4"/>
  </cols>
  <sheetData>
    <row r="1" spans="1:58" s="2" customFormat="1" x14ac:dyDescent="0.2">
      <c r="A1" s="10" t="s">
        <v>0</v>
      </c>
      <c r="B1" s="10"/>
      <c r="C1" s="1"/>
      <c r="D1" s="10" t="s">
        <v>1</v>
      </c>
      <c r="E1" s="10"/>
      <c r="F1" s="10"/>
      <c r="G1" s="10" t="s">
        <v>2</v>
      </c>
      <c r="H1" s="10"/>
      <c r="I1" s="10"/>
      <c r="J1" s="10" t="s">
        <v>3</v>
      </c>
      <c r="K1" s="10"/>
      <c r="L1" s="10"/>
      <c r="M1" s="10" t="s">
        <v>1</v>
      </c>
      <c r="N1" s="10"/>
      <c r="O1" s="10" t="s">
        <v>2</v>
      </c>
      <c r="P1" s="10"/>
      <c r="Q1" s="10" t="s">
        <v>3</v>
      </c>
      <c r="R1" s="10"/>
      <c r="S1" s="10" t="s">
        <v>1</v>
      </c>
      <c r="T1" s="10"/>
      <c r="U1" s="10" t="s">
        <v>4</v>
      </c>
      <c r="V1" s="10"/>
      <c r="W1" s="10" t="s">
        <v>3</v>
      </c>
      <c r="X1" s="10"/>
      <c r="Y1" s="10" t="s">
        <v>5</v>
      </c>
      <c r="Z1" s="10"/>
      <c r="AA1" s="10" t="s">
        <v>6</v>
      </c>
      <c r="AB1" s="10"/>
      <c r="AC1" s="10" t="s">
        <v>7</v>
      </c>
      <c r="AD1" s="10"/>
      <c r="AE1" s="1"/>
      <c r="AF1" s="1" t="s">
        <v>1</v>
      </c>
      <c r="AG1" s="1" t="s">
        <v>6</v>
      </c>
      <c r="AH1" s="1" t="s">
        <v>3</v>
      </c>
      <c r="AI1" s="3"/>
      <c r="AJ1" s="3"/>
      <c r="AK1" s="3"/>
      <c r="AL1" s="3"/>
      <c r="AM1" s="3"/>
      <c r="AN1" s="3"/>
      <c r="AO1" s="3"/>
      <c r="AP1" s="3"/>
      <c r="AQ1" s="3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2" customFormat="1" ht="170.25" customHeight="1" x14ac:dyDescent="0.2">
      <c r="A2" s="7" t="s">
        <v>8</v>
      </c>
      <c r="B2" s="7" t="s">
        <v>9</v>
      </c>
      <c r="C2" s="7" t="s">
        <v>10</v>
      </c>
      <c r="D2" s="7" t="s">
        <v>45</v>
      </c>
      <c r="E2" s="7" t="s">
        <v>11</v>
      </c>
      <c r="F2" s="19" t="s">
        <v>12</v>
      </c>
      <c r="G2" s="7" t="s">
        <v>13</v>
      </c>
      <c r="H2" s="7" t="s">
        <v>46</v>
      </c>
      <c r="I2" s="19" t="s">
        <v>14</v>
      </c>
      <c r="J2" s="7" t="s">
        <v>15</v>
      </c>
      <c r="K2" s="7" t="s">
        <v>47</v>
      </c>
      <c r="L2" s="19" t="s">
        <v>16</v>
      </c>
      <c r="M2" s="7" t="s">
        <v>48</v>
      </c>
      <c r="N2" s="19" t="s">
        <v>17</v>
      </c>
      <c r="O2" s="7" t="s">
        <v>18</v>
      </c>
      <c r="P2" s="19" t="s">
        <v>19</v>
      </c>
      <c r="Q2" s="7" t="s">
        <v>20</v>
      </c>
      <c r="R2" s="19" t="s">
        <v>21</v>
      </c>
      <c r="S2" s="7" t="s">
        <v>49</v>
      </c>
      <c r="T2" s="19" t="s">
        <v>22</v>
      </c>
      <c r="U2" s="7" t="s">
        <v>23</v>
      </c>
      <c r="V2" s="19" t="s">
        <v>24</v>
      </c>
      <c r="W2" s="7" t="s">
        <v>25</v>
      </c>
      <c r="X2" s="19" t="s">
        <v>26</v>
      </c>
      <c r="Y2" s="7" t="s">
        <v>27</v>
      </c>
      <c r="Z2" s="19" t="s">
        <v>28</v>
      </c>
      <c r="AA2" s="7" t="s">
        <v>29</v>
      </c>
      <c r="AB2" s="19" t="s">
        <v>30</v>
      </c>
      <c r="AC2" s="7" t="s">
        <v>31</v>
      </c>
      <c r="AD2" s="19" t="s">
        <v>32</v>
      </c>
      <c r="AE2" s="7" t="s">
        <v>33</v>
      </c>
      <c r="AF2" s="19" t="s">
        <v>34</v>
      </c>
      <c r="AG2" s="19" t="s">
        <v>35</v>
      </c>
      <c r="AH2" s="19" t="s">
        <v>36</v>
      </c>
      <c r="AI2" s="7" t="s">
        <v>50</v>
      </c>
      <c r="AJ2" s="7" t="s">
        <v>51</v>
      </c>
      <c r="AK2" s="19" t="s">
        <v>37</v>
      </c>
      <c r="AL2" s="7" t="s">
        <v>38</v>
      </c>
      <c r="AM2" s="19" t="s">
        <v>39</v>
      </c>
      <c r="AN2" s="7" t="s">
        <v>52</v>
      </c>
      <c r="AO2" s="19" t="s">
        <v>40</v>
      </c>
      <c r="AP2" s="7" t="s">
        <v>53</v>
      </c>
      <c r="AQ2" s="19" t="s">
        <v>41</v>
      </c>
      <c r="AR2" s="7" t="s">
        <v>54</v>
      </c>
      <c r="AS2" s="7" t="s">
        <v>42</v>
      </c>
      <c r="AT2" s="19" t="s">
        <v>43</v>
      </c>
      <c r="AU2" s="19" t="s">
        <v>55</v>
      </c>
      <c r="AV2" s="19" t="s">
        <v>56</v>
      </c>
      <c r="AW2" s="19" t="s">
        <v>57</v>
      </c>
      <c r="AX2" s="19" t="s">
        <v>58</v>
      </c>
      <c r="AY2" s="19" t="s">
        <v>59</v>
      </c>
      <c r="AZ2" s="19" t="s">
        <v>60</v>
      </c>
      <c r="BA2" s="19" t="s">
        <v>61</v>
      </c>
      <c r="BB2" s="19" t="s">
        <v>62</v>
      </c>
      <c r="BC2" s="19" t="s">
        <v>63</v>
      </c>
      <c r="BD2" s="19" t="s">
        <v>64</v>
      </c>
      <c r="BE2" s="19" t="s">
        <v>65</v>
      </c>
      <c r="BF2" s="19" t="s">
        <v>66</v>
      </c>
    </row>
    <row r="3" spans="1:58" x14ac:dyDescent="0.2">
      <c r="A3" s="5">
        <v>31</v>
      </c>
      <c r="B3" s="5" t="s">
        <v>44</v>
      </c>
      <c r="C3" s="8">
        <v>45566</v>
      </c>
      <c r="D3" s="6">
        <v>27102</v>
      </c>
      <c r="E3" s="6">
        <v>27055</v>
      </c>
      <c r="F3" s="11">
        <f t="shared" ref="F3:F9" si="0">+D3/E3</f>
        <v>1.0017372019959343</v>
      </c>
      <c r="G3" s="6">
        <v>168155</v>
      </c>
      <c r="H3" s="6">
        <v>168120</v>
      </c>
      <c r="I3" s="11">
        <f t="shared" ref="I3:I9" si="1">G3/H3</f>
        <v>1.0002081846300261</v>
      </c>
      <c r="J3" s="6">
        <v>21864</v>
      </c>
      <c r="K3" s="6">
        <v>22111</v>
      </c>
      <c r="L3" s="11">
        <f t="shared" ref="L3:L9" si="2">(J3/K3)</f>
        <v>0.98882908959341509</v>
      </c>
      <c r="M3" s="6">
        <v>49</v>
      </c>
      <c r="N3" s="11">
        <f t="shared" ref="N3:N9" si="3">(1-(M3/D3))</f>
        <v>0.9981920153494207</v>
      </c>
      <c r="O3" s="6">
        <v>0</v>
      </c>
      <c r="P3" s="11">
        <v>1</v>
      </c>
      <c r="Q3" s="6">
        <v>0</v>
      </c>
      <c r="R3" s="11">
        <v>1</v>
      </c>
      <c r="S3" s="6">
        <v>27102</v>
      </c>
      <c r="T3" s="11">
        <f t="shared" ref="T3:T9" si="4">S3/D3</f>
        <v>1</v>
      </c>
      <c r="U3" s="6">
        <v>168117</v>
      </c>
      <c r="V3" s="11">
        <f t="shared" ref="V3:V9" si="5">(U3/G3)</f>
        <v>0.99977401801908949</v>
      </c>
      <c r="W3" s="6">
        <v>21612</v>
      </c>
      <c r="X3" s="11">
        <f t="shared" ref="X3:X8" si="6">(W3/J3)</f>
        <v>0.98847420417124043</v>
      </c>
      <c r="Y3" s="6">
        <v>70491</v>
      </c>
      <c r="Z3" s="12">
        <f t="shared" ref="Z3:Z9" si="7">Y3/D3</f>
        <v>2.6009519592649988</v>
      </c>
      <c r="AA3" s="6">
        <v>6576</v>
      </c>
      <c r="AB3" s="12">
        <f t="shared" ref="AB3:AB9" si="8">(AA3/G3)</f>
        <v>3.9106776485980196E-2</v>
      </c>
      <c r="AC3" s="6">
        <v>40911</v>
      </c>
      <c r="AD3" s="12">
        <f t="shared" ref="AD3:AD9" si="9">(AC3/J3)</f>
        <v>1.8711580680570801</v>
      </c>
      <c r="AE3" s="9">
        <v>530401</v>
      </c>
      <c r="AF3" s="11">
        <f t="shared" ref="AF3:AF9" si="10">D3/AE3</f>
        <v>5.1097188730790478E-2</v>
      </c>
      <c r="AG3" s="11">
        <f t="shared" ref="AG3:AG9" si="11">G3/AE3</f>
        <v>0.31703371599978131</v>
      </c>
      <c r="AH3" s="11">
        <f t="shared" ref="AH3:AH9" si="12">J3/AE3</f>
        <v>4.122164173898616E-2</v>
      </c>
      <c r="AI3" s="6">
        <v>0</v>
      </c>
      <c r="AJ3" s="6">
        <v>530563</v>
      </c>
      <c r="AK3" s="12">
        <f t="shared" ref="AK3:AK9" si="13">(1-AI3/AJ3)</f>
        <v>1</v>
      </c>
      <c r="AL3" s="6">
        <v>23406</v>
      </c>
      <c r="AM3" s="11">
        <f t="shared" ref="AM3:AM9" si="14">(1-AL3/AJ3)</f>
        <v>0.95588459805904291</v>
      </c>
      <c r="AN3" s="6">
        <v>3442</v>
      </c>
      <c r="AO3" s="12">
        <f t="shared" ref="AO3:AO9" si="15">+(1-AN3/AJ3)</f>
        <v>0.9935125517610538</v>
      </c>
      <c r="AP3" s="6">
        <v>140</v>
      </c>
      <c r="AQ3" s="12">
        <f t="shared" ref="AQ3:AQ9" si="16">+(1-AP3/AJ3)</f>
        <v>0.99973612935692835</v>
      </c>
      <c r="AR3" s="6">
        <v>170</v>
      </c>
      <c r="AS3" s="6">
        <v>414021</v>
      </c>
      <c r="AT3" s="12">
        <f t="shared" ref="AT3:AT9" si="17">1-(AR3/AS3)</f>
        <v>0.99958939280857739</v>
      </c>
      <c r="AU3" s="13">
        <v>54</v>
      </c>
      <c r="AV3" s="13">
        <v>140</v>
      </c>
      <c r="AW3" s="13">
        <v>36</v>
      </c>
      <c r="AX3" s="14">
        <v>7756140</v>
      </c>
      <c r="AY3" s="15">
        <v>5.7966978419677828E-3</v>
      </c>
      <c r="AZ3" s="14">
        <v>30000</v>
      </c>
      <c r="BA3" s="16">
        <v>173.90093525903347</v>
      </c>
      <c r="BB3" s="15">
        <v>2.8752001779359434E-2</v>
      </c>
      <c r="BC3" s="17">
        <v>1.807984650579293E-3</v>
      </c>
      <c r="BD3" s="15">
        <v>6121.0291835799708</v>
      </c>
      <c r="BE3" s="15">
        <v>0.25714285714285712</v>
      </c>
      <c r="BF3" s="18">
        <v>7.3933718861209962E-3</v>
      </c>
    </row>
    <row r="4" spans="1:58" x14ac:dyDescent="0.2">
      <c r="A4" s="5">
        <v>31</v>
      </c>
      <c r="B4" s="5" t="s">
        <v>44</v>
      </c>
      <c r="C4" s="8">
        <v>45597</v>
      </c>
      <c r="D4" s="6">
        <v>27208</v>
      </c>
      <c r="E4" s="6">
        <v>27279</v>
      </c>
      <c r="F4" s="11">
        <f t="shared" si="0"/>
        <v>0.99739726529564865</v>
      </c>
      <c r="G4" s="6">
        <v>166303</v>
      </c>
      <c r="H4" s="6">
        <v>166283</v>
      </c>
      <c r="I4" s="11">
        <f t="shared" si="1"/>
        <v>1.0001202768773718</v>
      </c>
      <c r="J4" s="6">
        <v>21716</v>
      </c>
      <c r="K4" s="6">
        <v>22060</v>
      </c>
      <c r="L4" s="11">
        <f t="shared" si="2"/>
        <v>0.98440616500453304</v>
      </c>
      <c r="M4" s="6">
        <v>59</v>
      </c>
      <c r="N4" s="11">
        <f t="shared" si="3"/>
        <v>0.99783152014113496</v>
      </c>
      <c r="O4" s="6">
        <v>0</v>
      </c>
      <c r="P4" s="11">
        <v>1</v>
      </c>
      <c r="Q4" s="6">
        <v>0</v>
      </c>
      <c r="R4" s="11">
        <v>1</v>
      </c>
      <c r="S4" s="6">
        <v>27208</v>
      </c>
      <c r="T4" s="11">
        <f t="shared" si="4"/>
        <v>1</v>
      </c>
      <c r="U4" s="6">
        <v>166265</v>
      </c>
      <c r="V4" s="11">
        <f t="shared" si="5"/>
        <v>0.99977150141608995</v>
      </c>
      <c r="W4" s="6">
        <v>21490</v>
      </c>
      <c r="X4" s="11">
        <f t="shared" si="6"/>
        <v>0.98959292687419409</v>
      </c>
      <c r="Y4" s="6">
        <v>69974</v>
      </c>
      <c r="Z4" s="12">
        <f t="shared" si="7"/>
        <v>2.5718171126139371</v>
      </c>
      <c r="AA4" s="6">
        <v>6254</v>
      </c>
      <c r="AB4" s="12">
        <f t="shared" si="8"/>
        <v>3.7606056415097747E-2</v>
      </c>
      <c r="AC4" s="6">
        <v>36330</v>
      </c>
      <c r="AD4" s="12">
        <f t="shared" si="9"/>
        <v>1.6729600294713576</v>
      </c>
      <c r="AE4" s="9">
        <v>532010</v>
      </c>
      <c r="AF4" s="11">
        <f t="shared" si="10"/>
        <v>5.1141895829025771E-2</v>
      </c>
      <c r="AG4" s="11">
        <f t="shared" si="11"/>
        <v>0.31259374823781511</v>
      </c>
      <c r="AH4" s="11">
        <f t="shared" si="12"/>
        <v>4.0818781601849589E-2</v>
      </c>
      <c r="AI4" s="6">
        <v>0</v>
      </c>
      <c r="AJ4" s="6">
        <v>532201</v>
      </c>
      <c r="AK4" s="12">
        <f t="shared" si="13"/>
        <v>1</v>
      </c>
      <c r="AL4" s="6">
        <v>24160</v>
      </c>
      <c r="AM4" s="11">
        <f t="shared" si="14"/>
        <v>0.95460361780605452</v>
      </c>
      <c r="AN4" s="6">
        <v>3535</v>
      </c>
      <c r="AO4" s="12">
        <f t="shared" si="15"/>
        <v>0.99335777272120873</v>
      </c>
      <c r="AP4" s="6">
        <v>143</v>
      </c>
      <c r="AQ4" s="12">
        <f t="shared" si="16"/>
        <v>0.99973130452592163</v>
      </c>
      <c r="AR4" s="6">
        <v>226</v>
      </c>
      <c r="AS4" s="6">
        <v>413733</v>
      </c>
      <c r="AT4" s="12">
        <f t="shared" si="17"/>
        <v>0.99945375399110059</v>
      </c>
      <c r="AU4" s="13">
        <v>64</v>
      </c>
      <c r="AV4" s="13">
        <v>165</v>
      </c>
      <c r="AW4" s="13">
        <v>41</v>
      </c>
      <c r="AX4" s="14">
        <v>7756140</v>
      </c>
      <c r="AY4" s="15">
        <v>5.8070122509392558E-3</v>
      </c>
      <c r="AZ4" s="14">
        <v>30000</v>
      </c>
      <c r="BA4" s="16">
        <v>174.21036752817767</v>
      </c>
      <c r="BB4" s="15">
        <v>5.7401865008880996E-2</v>
      </c>
      <c r="BC4" s="17">
        <v>2.1684798588650395E-3</v>
      </c>
      <c r="BD4" s="15">
        <v>6153.0422360481953</v>
      </c>
      <c r="BE4" s="15">
        <v>0.24848484848484848</v>
      </c>
      <c r="BF4" s="18">
        <v>1.4263493729479521E-2</v>
      </c>
    </row>
    <row r="5" spans="1:58" x14ac:dyDescent="0.2">
      <c r="A5" s="5">
        <v>31</v>
      </c>
      <c r="B5" s="5" t="s">
        <v>44</v>
      </c>
      <c r="C5" s="8">
        <v>45627</v>
      </c>
      <c r="D5" s="6">
        <v>27728</v>
      </c>
      <c r="E5" s="6">
        <v>27728</v>
      </c>
      <c r="F5" s="11">
        <f t="shared" si="0"/>
        <v>1</v>
      </c>
      <c r="G5" s="6">
        <v>146684</v>
      </c>
      <c r="H5" s="6">
        <v>146678</v>
      </c>
      <c r="I5" s="11">
        <f t="shared" si="1"/>
        <v>1.0000409059299964</v>
      </c>
      <c r="J5" s="6">
        <v>21880</v>
      </c>
      <c r="K5" s="6">
        <v>22218</v>
      </c>
      <c r="L5" s="11">
        <f t="shared" si="2"/>
        <v>0.98478710955081461</v>
      </c>
      <c r="M5" s="6">
        <v>64</v>
      </c>
      <c r="N5" s="11">
        <f t="shared" si="3"/>
        <v>0.99769186381996533</v>
      </c>
      <c r="O5" s="6">
        <v>0</v>
      </c>
      <c r="P5" s="11">
        <v>1</v>
      </c>
      <c r="Q5" s="6">
        <v>0</v>
      </c>
      <c r="R5" s="11">
        <v>1</v>
      </c>
      <c r="S5" s="6">
        <v>27728</v>
      </c>
      <c r="T5" s="11">
        <f t="shared" si="4"/>
        <v>1</v>
      </c>
      <c r="U5" s="6">
        <v>146650</v>
      </c>
      <c r="V5" s="11">
        <f t="shared" si="5"/>
        <v>0.99976820921163867</v>
      </c>
      <c r="W5" s="6">
        <v>21654</v>
      </c>
      <c r="X5" s="11">
        <f t="shared" si="6"/>
        <v>0.98967093235831805</v>
      </c>
      <c r="Y5" s="6">
        <v>71869</v>
      </c>
      <c r="Z5" s="12">
        <f t="shared" si="7"/>
        <v>2.5919287362954413</v>
      </c>
      <c r="AA5" s="6">
        <v>5642</v>
      </c>
      <c r="AB5" s="12">
        <f t="shared" si="8"/>
        <v>3.8463636115731774E-2</v>
      </c>
      <c r="AC5" s="6">
        <v>37871</v>
      </c>
      <c r="AD5" s="12">
        <f t="shared" si="9"/>
        <v>1.7308500914076783</v>
      </c>
      <c r="AE5" s="9">
        <v>533592</v>
      </c>
      <c r="AF5" s="11">
        <f t="shared" si="10"/>
        <v>5.1964797073419389E-2</v>
      </c>
      <c r="AG5" s="11">
        <f t="shared" si="11"/>
        <v>0.27489917390065816</v>
      </c>
      <c r="AH5" s="11">
        <f t="shared" si="12"/>
        <v>4.1005112520427593E-2</v>
      </c>
      <c r="AI5" s="6">
        <v>0</v>
      </c>
      <c r="AJ5" s="6">
        <v>533753</v>
      </c>
      <c r="AK5" s="12">
        <f t="shared" si="13"/>
        <v>1</v>
      </c>
      <c r="AL5" s="6">
        <v>24293</v>
      </c>
      <c r="AM5" s="11">
        <f t="shared" si="14"/>
        <v>0.95448643848371817</v>
      </c>
      <c r="AN5" s="6">
        <v>3520</v>
      </c>
      <c r="AO5" s="12">
        <f t="shared" si="15"/>
        <v>0.99340518929167609</v>
      </c>
      <c r="AP5" s="6">
        <v>147</v>
      </c>
      <c r="AQ5" s="12">
        <f t="shared" si="16"/>
        <v>0.99972459171189665</v>
      </c>
      <c r="AR5" s="6">
        <v>211</v>
      </c>
      <c r="AS5" s="6">
        <v>413920</v>
      </c>
      <c r="AT5" s="12">
        <f t="shared" si="17"/>
        <v>0.99949023965983763</v>
      </c>
      <c r="AU5" s="13">
        <v>67</v>
      </c>
      <c r="AV5" s="13">
        <v>173</v>
      </c>
      <c r="AW5" s="13">
        <v>41</v>
      </c>
      <c r="AX5" s="14">
        <v>7756140</v>
      </c>
      <c r="AY5" s="15">
        <v>5.81964740192931E-3</v>
      </c>
      <c r="AZ5" s="14">
        <v>30000</v>
      </c>
      <c r="BA5" s="16">
        <v>174.58942205787929</v>
      </c>
      <c r="BB5" s="15">
        <v>1.7183171607071647E-2</v>
      </c>
      <c r="BC5" s="17">
        <v>2.3081361800346219E-3</v>
      </c>
      <c r="BD5" s="15">
        <v>6235.7756488103269</v>
      </c>
      <c r="BE5" s="15">
        <v>0.23699421965317918</v>
      </c>
      <c r="BF5" s="18">
        <v>4.0723123461846094E-3</v>
      </c>
    </row>
    <row r="6" spans="1:58" x14ac:dyDescent="0.2">
      <c r="A6" s="5">
        <v>31</v>
      </c>
      <c r="B6" s="5" t="s">
        <v>44</v>
      </c>
      <c r="C6" s="8">
        <v>45658</v>
      </c>
      <c r="D6" s="6">
        <v>28303</v>
      </c>
      <c r="E6" s="6">
        <v>28330</v>
      </c>
      <c r="F6" s="11">
        <f t="shared" si="0"/>
        <v>0.99904694669961169</v>
      </c>
      <c r="G6" s="6">
        <v>134731</v>
      </c>
      <c r="H6" s="6">
        <v>134727</v>
      </c>
      <c r="I6" s="11">
        <f t="shared" si="1"/>
        <v>1.0000296896687375</v>
      </c>
      <c r="J6" s="6">
        <v>22397</v>
      </c>
      <c r="K6" s="6">
        <v>22742</v>
      </c>
      <c r="L6" s="11">
        <f t="shared" si="2"/>
        <v>0.98482983026998505</v>
      </c>
      <c r="M6" s="6">
        <v>64</v>
      </c>
      <c r="N6" s="11">
        <f t="shared" si="3"/>
        <v>0.99773875560894609</v>
      </c>
      <c r="O6" s="6">
        <v>0</v>
      </c>
      <c r="P6" s="11">
        <v>1</v>
      </c>
      <c r="Q6" s="6">
        <v>0</v>
      </c>
      <c r="R6" s="11">
        <v>1</v>
      </c>
      <c r="S6" s="6">
        <v>28303</v>
      </c>
      <c r="T6" s="11">
        <f t="shared" si="4"/>
        <v>1</v>
      </c>
      <c r="U6" s="6">
        <v>134697</v>
      </c>
      <c r="V6" s="11">
        <f t="shared" si="5"/>
        <v>0.99974764530805826</v>
      </c>
      <c r="W6" s="6">
        <v>22172</v>
      </c>
      <c r="X6" s="11">
        <f t="shared" si="6"/>
        <v>0.98995401169799524</v>
      </c>
      <c r="Y6" s="6">
        <v>72892</v>
      </c>
      <c r="Z6" s="12">
        <f t="shared" si="7"/>
        <v>2.5754160336360101</v>
      </c>
      <c r="AA6" s="6">
        <v>5458</v>
      </c>
      <c r="AB6" s="12">
        <f t="shared" si="8"/>
        <v>4.0510350253468025E-2</v>
      </c>
      <c r="AC6" s="6">
        <v>39412</v>
      </c>
      <c r="AD6" s="12">
        <f t="shared" si="9"/>
        <v>1.7596999598160468</v>
      </c>
      <c r="AE6" s="9">
        <v>535191</v>
      </c>
      <c r="AF6" s="11">
        <f t="shared" si="10"/>
        <v>5.2883923683320531E-2</v>
      </c>
      <c r="AG6" s="11">
        <f t="shared" si="11"/>
        <v>0.25174376998118431</v>
      </c>
      <c r="AH6" s="11">
        <f t="shared" si="12"/>
        <v>4.184861105661343E-2</v>
      </c>
      <c r="AI6" s="6">
        <v>0</v>
      </c>
      <c r="AJ6" s="6">
        <v>535377</v>
      </c>
      <c r="AK6" s="12">
        <f t="shared" si="13"/>
        <v>1</v>
      </c>
      <c r="AL6" s="6">
        <v>24527</v>
      </c>
      <c r="AM6" s="11">
        <f t="shared" si="14"/>
        <v>0.95418742306823046</v>
      </c>
      <c r="AN6" s="6">
        <v>3500</v>
      </c>
      <c r="AO6" s="12">
        <f t="shared" si="15"/>
        <v>0.99346255068858025</v>
      </c>
      <c r="AP6" s="6">
        <v>160</v>
      </c>
      <c r="AQ6" s="12">
        <f t="shared" si="16"/>
        <v>0.99970114517433506</v>
      </c>
      <c r="AR6" s="6">
        <v>206</v>
      </c>
      <c r="AS6" s="6">
        <v>416007</v>
      </c>
      <c r="AT6" s="12">
        <f t="shared" si="17"/>
        <v>0.9995048160247304</v>
      </c>
      <c r="AU6" s="13">
        <v>62</v>
      </c>
      <c r="AV6" s="13">
        <v>176</v>
      </c>
      <c r="AW6" s="13">
        <v>43</v>
      </c>
      <c r="AX6" s="14">
        <v>7756140</v>
      </c>
      <c r="AY6" s="15">
        <v>5.8340875744893727E-3</v>
      </c>
      <c r="AZ6" s="14">
        <v>30000</v>
      </c>
      <c r="BA6" s="16">
        <v>175.02262723468118</v>
      </c>
      <c r="BB6" s="15">
        <v>2.8567734806629833E-2</v>
      </c>
      <c r="BC6" s="17">
        <v>2.2612443910539517E-3</v>
      </c>
      <c r="BD6" s="15">
        <v>6352.1247554611346</v>
      </c>
      <c r="BE6" s="15">
        <v>0.24431818181818182</v>
      </c>
      <c r="BF6" s="18">
        <v>6.9796170266197893E-3</v>
      </c>
    </row>
    <row r="7" spans="1:58" x14ac:dyDescent="0.2">
      <c r="A7" s="5">
        <v>31</v>
      </c>
      <c r="B7" s="5" t="s">
        <v>44</v>
      </c>
      <c r="C7" s="8">
        <v>45689</v>
      </c>
      <c r="D7" s="6">
        <v>29109</v>
      </c>
      <c r="E7" s="6">
        <v>29215</v>
      </c>
      <c r="F7" s="11">
        <f t="shared" si="0"/>
        <v>0.99637172685264419</v>
      </c>
      <c r="G7" s="6">
        <v>102765</v>
      </c>
      <c r="H7" s="6">
        <v>102776</v>
      </c>
      <c r="I7" s="11">
        <f t="shared" si="1"/>
        <v>0.99989297112166264</v>
      </c>
      <c r="J7" s="6">
        <v>23317</v>
      </c>
      <c r="K7" s="6">
        <v>23641</v>
      </c>
      <c r="L7" s="11">
        <f t="shared" si="2"/>
        <v>0.98629499598155745</v>
      </c>
      <c r="M7" s="6">
        <v>66</v>
      </c>
      <c r="N7" s="11">
        <f t="shared" si="3"/>
        <v>0.99773266000206118</v>
      </c>
      <c r="O7" s="6">
        <v>0</v>
      </c>
      <c r="P7" s="11">
        <v>1</v>
      </c>
      <c r="Q7" s="6">
        <v>0</v>
      </c>
      <c r="R7" s="11">
        <v>1</v>
      </c>
      <c r="S7" s="6">
        <v>29109</v>
      </c>
      <c r="T7" s="11">
        <f t="shared" si="4"/>
        <v>1</v>
      </c>
      <c r="U7" s="6">
        <v>102731</v>
      </c>
      <c r="V7" s="11">
        <f t="shared" si="5"/>
        <v>0.99966914805624485</v>
      </c>
      <c r="W7" s="6">
        <v>23096</v>
      </c>
      <c r="X7" s="11">
        <f t="shared" si="6"/>
        <v>0.99052193678432043</v>
      </c>
      <c r="Y7" s="6">
        <v>75051</v>
      </c>
      <c r="Z7" s="12">
        <f t="shared" si="7"/>
        <v>2.5782747603833864</v>
      </c>
      <c r="AA7" s="6">
        <v>5608</v>
      </c>
      <c r="AB7" s="12">
        <f t="shared" si="8"/>
        <v>5.4571108840558553E-2</v>
      </c>
      <c r="AC7" s="6">
        <v>39956</v>
      </c>
      <c r="AD7" s="12">
        <f t="shared" si="9"/>
        <v>1.7135995196637646</v>
      </c>
      <c r="AE7" s="9">
        <v>536738</v>
      </c>
      <c r="AF7" s="11">
        <f t="shared" si="10"/>
        <v>5.4233164039065612E-2</v>
      </c>
      <c r="AG7" s="11">
        <f t="shared" si="11"/>
        <v>0.1914621286363179</v>
      </c>
      <c r="AH7" s="11">
        <f t="shared" si="12"/>
        <v>4.3442051801810197E-2</v>
      </c>
      <c r="AI7" s="6">
        <v>0</v>
      </c>
      <c r="AJ7" s="6">
        <v>536910</v>
      </c>
      <c r="AK7" s="12">
        <f t="shared" si="13"/>
        <v>1</v>
      </c>
      <c r="AL7" s="6">
        <v>24891</v>
      </c>
      <c r="AM7" s="11">
        <f t="shared" si="14"/>
        <v>0.9536402749064089</v>
      </c>
      <c r="AN7" s="6">
        <v>3495</v>
      </c>
      <c r="AO7" s="12">
        <f t="shared" si="15"/>
        <v>0.99349052913896185</v>
      </c>
      <c r="AP7" s="6">
        <v>140</v>
      </c>
      <c r="AQ7" s="12">
        <f t="shared" si="16"/>
        <v>0.99973924866364938</v>
      </c>
      <c r="AR7" s="6">
        <v>196</v>
      </c>
      <c r="AS7" s="6">
        <v>416365</v>
      </c>
      <c r="AT7" s="12">
        <f t="shared" si="17"/>
        <v>0.99952925918364899</v>
      </c>
      <c r="AU7" s="13">
        <v>60</v>
      </c>
      <c r="AV7" s="13">
        <v>182</v>
      </c>
      <c r="AW7" s="13">
        <v>44</v>
      </c>
      <c r="AX7" s="14">
        <v>7756140</v>
      </c>
      <c r="AY7" s="15">
        <v>5.8432416124515546E-3</v>
      </c>
      <c r="AZ7" s="14">
        <v>30000</v>
      </c>
      <c r="BA7" s="16">
        <v>175.29724837354664</v>
      </c>
      <c r="BB7" s="15">
        <v>1.7113788310054941E-2</v>
      </c>
      <c r="BC7" s="17">
        <v>2.2673399979387817E-3</v>
      </c>
      <c r="BD7" s="15">
        <v>6531.6783980265973</v>
      </c>
      <c r="BE7" s="15">
        <v>0.24175824175824176</v>
      </c>
      <c r="BF7" s="18">
        <v>4.1373993716616346E-3</v>
      </c>
    </row>
    <row r="8" spans="1:58" x14ac:dyDescent="0.2">
      <c r="A8" s="5">
        <v>31</v>
      </c>
      <c r="B8" s="5" t="s">
        <v>44</v>
      </c>
      <c r="C8" s="8">
        <v>45717</v>
      </c>
      <c r="D8" s="6">
        <v>29548</v>
      </c>
      <c r="E8" s="6">
        <v>29696</v>
      </c>
      <c r="F8" s="11">
        <f t="shared" si="0"/>
        <v>0.99501616379310343</v>
      </c>
      <c r="G8" s="6">
        <v>98077</v>
      </c>
      <c r="H8" s="6">
        <v>98072</v>
      </c>
      <c r="I8" s="11">
        <f t="shared" si="1"/>
        <v>1.0000509829513011</v>
      </c>
      <c r="J8" s="6">
        <v>24515</v>
      </c>
      <c r="K8" s="6">
        <v>24887</v>
      </c>
      <c r="L8" s="11">
        <f t="shared" si="2"/>
        <v>0.9850524370153092</v>
      </c>
      <c r="M8" s="6">
        <v>67</v>
      </c>
      <c r="N8" s="11">
        <f t="shared" si="3"/>
        <v>0.99773250304589145</v>
      </c>
      <c r="O8" s="6">
        <v>0</v>
      </c>
      <c r="P8" s="11">
        <v>1</v>
      </c>
      <c r="Q8" s="6">
        <v>0</v>
      </c>
      <c r="R8" s="11">
        <v>1</v>
      </c>
      <c r="S8" s="6">
        <v>29548</v>
      </c>
      <c r="T8" s="11">
        <f t="shared" si="4"/>
        <v>1</v>
      </c>
      <c r="U8" s="6">
        <v>98043</v>
      </c>
      <c r="V8" s="11">
        <f t="shared" si="5"/>
        <v>0.99965333360522857</v>
      </c>
      <c r="W8" s="6">
        <v>24295</v>
      </c>
      <c r="X8" s="11">
        <f t="shared" si="6"/>
        <v>0.99102590250866818</v>
      </c>
      <c r="Y8" s="6">
        <v>78789</v>
      </c>
      <c r="Z8" s="12">
        <f t="shared" si="7"/>
        <v>2.6664748883173144</v>
      </c>
      <c r="AA8" s="6">
        <v>5602</v>
      </c>
      <c r="AB8" s="12">
        <f t="shared" si="8"/>
        <v>5.7118386573814454E-2</v>
      </c>
      <c r="AC8" s="6">
        <v>38613</v>
      </c>
      <c r="AD8" s="12">
        <f t="shared" si="9"/>
        <v>1.5750764837854374</v>
      </c>
      <c r="AE8" s="9">
        <v>538090</v>
      </c>
      <c r="AF8" s="11">
        <f t="shared" si="10"/>
        <v>5.4912746938244529E-2</v>
      </c>
      <c r="AG8" s="11">
        <f t="shared" si="11"/>
        <v>0.18226876544815923</v>
      </c>
      <c r="AH8" s="11">
        <f t="shared" si="12"/>
        <v>4.5559293055065141E-2</v>
      </c>
      <c r="AI8" s="6">
        <v>0</v>
      </c>
      <c r="AJ8" s="6">
        <v>538346</v>
      </c>
      <c r="AK8" s="12">
        <f t="shared" si="13"/>
        <v>1</v>
      </c>
      <c r="AL8" s="6">
        <v>24869</v>
      </c>
      <c r="AM8" s="11">
        <f t="shared" si="14"/>
        <v>0.95380480211611118</v>
      </c>
      <c r="AN8" s="6">
        <v>3560</v>
      </c>
      <c r="AO8" s="12">
        <f t="shared" si="15"/>
        <v>0.99338715250043652</v>
      </c>
      <c r="AP8" s="6">
        <v>171</v>
      </c>
      <c r="AQ8" s="12">
        <f t="shared" si="16"/>
        <v>0.9996823604150491</v>
      </c>
      <c r="AR8" s="6">
        <v>194</v>
      </c>
      <c r="AS8" s="6">
        <v>419252</v>
      </c>
      <c r="AT8" s="12">
        <f t="shared" si="17"/>
        <v>0.99953727114003033</v>
      </c>
      <c r="AU8" s="13">
        <v>58</v>
      </c>
      <c r="AV8" s="13">
        <v>190</v>
      </c>
      <c r="AW8" s="13">
        <v>41</v>
      </c>
      <c r="AX8" s="14">
        <v>7756140</v>
      </c>
      <c r="AY8" s="15">
        <v>5.8432416124515546E-3</v>
      </c>
      <c r="AZ8" s="14">
        <v>30000</v>
      </c>
      <c r="BA8" s="16">
        <v>175.29724837354664</v>
      </c>
      <c r="BB8" s="15">
        <v>2.2818384413406587E-2</v>
      </c>
      <c r="BC8" s="17">
        <v>2.267496954108569E-3</v>
      </c>
      <c r="BD8" s="15">
        <v>6622.5352636176103</v>
      </c>
      <c r="BE8" s="15">
        <v>0.21578947368421053</v>
      </c>
      <c r="BF8" s="18">
        <v>4.9239671628930008E-3</v>
      </c>
    </row>
    <row r="9" spans="1:58" x14ac:dyDescent="0.2">
      <c r="A9" s="5">
        <v>31</v>
      </c>
      <c r="B9" s="5" t="s">
        <v>44</v>
      </c>
      <c r="C9" s="8">
        <v>45748</v>
      </c>
      <c r="D9" s="6">
        <v>28946</v>
      </c>
      <c r="E9" s="6">
        <v>29112</v>
      </c>
      <c r="F9" s="11">
        <f t="shared" si="0"/>
        <v>0.99429788403407526</v>
      </c>
      <c r="G9" s="6">
        <v>138499</v>
      </c>
      <c r="H9" s="6">
        <v>138539</v>
      </c>
      <c r="I9" s="11">
        <f t="shared" si="1"/>
        <v>0.99971127263802972</v>
      </c>
      <c r="J9" s="6">
        <v>24599</v>
      </c>
      <c r="K9" s="6">
        <v>25009</v>
      </c>
      <c r="L9" s="11">
        <f t="shared" si="2"/>
        <v>0.98360590187532493</v>
      </c>
      <c r="M9" s="6">
        <v>75</v>
      </c>
      <c r="N9" s="11">
        <f t="shared" si="3"/>
        <v>0.99740896842396187</v>
      </c>
      <c r="O9" s="6">
        <v>0</v>
      </c>
      <c r="P9" s="11">
        <v>1</v>
      </c>
      <c r="Q9" s="6">
        <v>0</v>
      </c>
      <c r="R9" s="11">
        <v>1</v>
      </c>
      <c r="S9" s="6">
        <v>28946</v>
      </c>
      <c r="T9" s="11">
        <f t="shared" si="4"/>
        <v>1</v>
      </c>
      <c r="U9" s="6">
        <v>138465</v>
      </c>
      <c r="V9" s="11">
        <f t="shared" si="5"/>
        <v>0.99975451086289435</v>
      </c>
      <c r="W9" s="6">
        <v>24395</v>
      </c>
      <c r="X9" s="11">
        <f>(W9/J9)</f>
        <v>0.99170697995853485</v>
      </c>
      <c r="Y9" s="6">
        <v>82014</v>
      </c>
      <c r="Z9" s="12">
        <f t="shared" si="7"/>
        <v>2.8333448490292268</v>
      </c>
      <c r="AA9" s="6">
        <v>5486</v>
      </c>
      <c r="AB9" s="12">
        <f t="shared" si="8"/>
        <v>3.9610394298875806E-2</v>
      </c>
      <c r="AC9" s="6">
        <v>42405</v>
      </c>
      <c r="AD9" s="12">
        <f t="shared" si="9"/>
        <v>1.7238505630310175</v>
      </c>
      <c r="AE9" s="9">
        <v>539443</v>
      </c>
      <c r="AF9" s="11">
        <f t="shared" si="10"/>
        <v>5.3659052022178431E-2</v>
      </c>
      <c r="AG9" s="11">
        <f t="shared" si="11"/>
        <v>0.25674445678227359</v>
      </c>
      <c r="AH9" s="11">
        <f t="shared" si="12"/>
        <v>4.5600740022578842E-2</v>
      </c>
      <c r="AI9" s="6">
        <v>0</v>
      </c>
      <c r="AJ9" s="6">
        <v>539864</v>
      </c>
      <c r="AK9" s="12">
        <f t="shared" si="13"/>
        <v>1</v>
      </c>
      <c r="AL9" s="6">
        <v>25101</v>
      </c>
      <c r="AM9" s="11">
        <f t="shared" si="14"/>
        <v>0.95350495680393577</v>
      </c>
      <c r="AN9" s="6">
        <v>3580</v>
      </c>
      <c r="AO9" s="12">
        <f t="shared" si="15"/>
        <v>0.99336870026525204</v>
      </c>
      <c r="AP9" s="6">
        <v>171</v>
      </c>
      <c r="AQ9" s="12">
        <f t="shared" si="16"/>
        <v>0.99968325356015586</v>
      </c>
      <c r="AR9" s="6">
        <v>208</v>
      </c>
      <c r="AS9" s="6">
        <v>419380</v>
      </c>
      <c r="AT9" s="12">
        <f t="shared" si="17"/>
        <v>0.99950402975821451</v>
      </c>
      <c r="AU9" s="13">
        <v>63</v>
      </c>
      <c r="AV9" s="13">
        <v>188</v>
      </c>
      <c r="AW9" s="13">
        <v>45</v>
      </c>
      <c r="AX9" s="14">
        <v>7756140</v>
      </c>
      <c r="AY9" s="15">
        <v>5.8585842957966207E-3</v>
      </c>
      <c r="AZ9" s="14">
        <v>30000</v>
      </c>
      <c r="BA9" s="16">
        <v>175.75752887389862</v>
      </c>
      <c r="BB9" s="15">
        <v>2.8448283450704225E-2</v>
      </c>
      <c r="BC9" s="17">
        <v>2.5910315760381401E-3</v>
      </c>
      <c r="BD9" s="15">
        <v>6476.0132210446691</v>
      </c>
      <c r="BE9" s="15">
        <v>0.23936170212765959</v>
      </c>
      <c r="BF9" s="18">
        <v>6.8094295493706927E-3</v>
      </c>
    </row>
    <row r="10" spans="1:58" x14ac:dyDescent="0.2">
      <c r="A10" s="5">
        <v>31</v>
      </c>
      <c r="B10" s="5" t="s">
        <v>44</v>
      </c>
      <c r="C10" s="8">
        <v>45778</v>
      </c>
      <c r="D10" s="6">
        <v>29090</v>
      </c>
      <c r="E10" s="6">
        <v>29299</v>
      </c>
      <c r="F10" s="11">
        <f>+D10/E10</f>
        <v>0.9928666507389331</v>
      </c>
      <c r="G10" s="6">
        <v>174882</v>
      </c>
      <c r="H10" s="6">
        <v>174983</v>
      </c>
      <c r="I10" s="11">
        <f>G10/H10</f>
        <v>0.99942280107210413</v>
      </c>
      <c r="J10" s="6">
        <v>24858</v>
      </c>
      <c r="K10" s="6">
        <v>25264</v>
      </c>
      <c r="L10" s="11">
        <f>(J10/K10)</f>
        <v>0.98392970234325527</v>
      </c>
      <c r="M10" s="6">
        <v>80</v>
      </c>
      <c r="N10" s="11">
        <f>(1-(M10/D10))</f>
        <v>0.99724991405981434</v>
      </c>
      <c r="O10" s="6">
        <v>0</v>
      </c>
      <c r="P10" s="11">
        <v>1</v>
      </c>
      <c r="Q10" s="6">
        <v>0</v>
      </c>
      <c r="R10" s="11">
        <v>1</v>
      </c>
      <c r="S10" s="6">
        <v>29090</v>
      </c>
      <c r="T10" s="11">
        <f>S10/D10</f>
        <v>1</v>
      </c>
      <c r="U10" s="6">
        <v>174858</v>
      </c>
      <c r="V10" s="11">
        <f>(U10/G10)</f>
        <v>0.99986276460699219</v>
      </c>
      <c r="W10" s="6">
        <v>24660</v>
      </c>
      <c r="X10" s="11">
        <f>(W10/J10)</f>
        <v>0.99203475742215785</v>
      </c>
      <c r="Y10" s="6">
        <v>83690</v>
      </c>
      <c r="Z10" s="12">
        <f>Y10/D10</f>
        <v>2.876933654176693</v>
      </c>
      <c r="AA10" s="6">
        <v>4809</v>
      </c>
      <c r="AB10" s="12">
        <f>(AA10/G10)</f>
        <v>2.7498541873949293E-2</v>
      </c>
      <c r="AC10" s="6">
        <v>42717</v>
      </c>
      <c r="AD10" s="12">
        <f>(AC10/J10)</f>
        <v>1.7184407434226405</v>
      </c>
      <c r="AE10" s="9">
        <v>540719</v>
      </c>
      <c r="AF10" s="11">
        <f>D10/AE10</f>
        <v>5.379873834653489E-2</v>
      </c>
      <c r="AG10" s="11">
        <f>G10/AE10</f>
        <v>0.32342492126224526</v>
      </c>
      <c r="AH10" s="11">
        <f>J10/AE10</f>
        <v>4.5972122303821396E-2</v>
      </c>
      <c r="AI10" s="6">
        <v>0</v>
      </c>
      <c r="AJ10" s="6">
        <v>541158</v>
      </c>
      <c r="AK10" s="12">
        <f>(1-AI10/AJ10)</f>
        <v>1</v>
      </c>
      <c r="AL10" s="6">
        <v>25171</v>
      </c>
      <c r="AM10" s="11">
        <f>(1-AL10/AJ10)</f>
        <v>0.95348678204886561</v>
      </c>
      <c r="AN10" s="6">
        <v>3721</v>
      </c>
      <c r="AO10" s="12">
        <f>+(1-AN10/AJ10)</f>
        <v>0.99312400444971705</v>
      </c>
      <c r="AP10" s="6">
        <v>170</v>
      </c>
      <c r="AQ10" s="12">
        <f>+(1-AP10/AJ10)</f>
        <v>0.99968585884344319</v>
      </c>
      <c r="AR10" s="6">
        <v>203</v>
      </c>
      <c r="AS10" s="6">
        <v>421344</v>
      </c>
      <c r="AT10" s="12">
        <f>1-(AR10/AS10)</f>
        <v>0.99951820839978733</v>
      </c>
      <c r="AU10" s="13">
        <v>69</v>
      </c>
      <c r="AV10" s="13">
        <v>185</v>
      </c>
      <c r="AW10" s="13">
        <v>42</v>
      </c>
      <c r="AX10" s="14">
        <v>7756140</v>
      </c>
      <c r="AY10" s="15">
        <v>5.8802445546367139E-3</v>
      </c>
      <c r="AZ10" s="14">
        <v>30000</v>
      </c>
      <c r="BA10" s="16">
        <v>176.40733663910143</v>
      </c>
      <c r="BB10" s="15">
        <v>3.4012190843711626E-2</v>
      </c>
      <c r="BC10" s="17">
        <v>2.7500859401856309E-3</v>
      </c>
      <c r="BD10" s="15">
        <v>6502.2312883401546</v>
      </c>
      <c r="BE10" s="15">
        <v>0.22702702702702704</v>
      </c>
      <c r="BF10" s="18">
        <v>7.7216865699237212E-3</v>
      </c>
    </row>
    <row r="11" spans="1:58" x14ac:dyDescent="0.2">
      <c r="A11" s="5">
        <v>31</v>
      </c>
      <c r="B11" s="5" t="s">
        <v>44</v>
      </c>
      <c r="C11" s="8">
        <v>45809</v>
      </c>
      <c r="D11" s="6">
        <v>27675</v>
      </c>
      <c r="E11" s="6">
        <v>27985</v>
      </c>
      <c r="F11" s="11">
        <f>+D11/E11</f>
        <v>0.98892263712703232</v>
      </c>
      <c r="G11" s="6">
        <v>200158</v>
      </c>
      <c r="H11" s="6">
        <v>200262</v>
      </c>
      <c r="I11" s="11">
        <f>G11/H11</f>
        <v>0.99948068030879544</v>
      </c>
      <c r="J11" s="6">
        <v>23973</v>
      </c>
      <c r="K11" s="6">
        <v>24377</v>
      </c>
      <c r="L11" s="11">
        <f>(J11/K11)</f>
        <v>0.98342700086146773</v>
      </c>
      <c r="M11" s="6">
        <v>94</v>
      </c>
      <c r="N11" s="11">
        <f>(1-(M11/D11))</f>
        <v>0.99660343270099372</v>
      </c>
      <c r="O11" s="6">
        <v>0</v>
      </c>
      <c r="P11" s="11">
        <v>1</v>
      </c>
      <c r="Q11" s="6">
        <v>0</v>
      </c>
      <c r="R11" s="11">
        <v>1</v>
      </c>
      <c r="S11" s="6">
        <v>27675</v>
      </c>
      <c r="T11" s="11">
        <f>S11/D11</f>
        <v>1</v>
      </c>
      <c r="U11" s="6">
        <v>200147</v>
      </c>
      <c r="V11" s="11">
        <f>(U11/G11)</f>
        <v>0.99994504341570156</v>
      </c>
      <c r="W11" s="6">
        <v>23772</v>
      </c>
      <c r="X11" s="11">
        <f>(W11/J11)</f>
        <v>0.99161556751345259</v>
      </c>
      <c r="Y11" s="6">
        <v>85008</v>
      </c>
      <c r="Z11" s="12">
        <f>Y11/D11</f>
        <v>3.0716531165311651</v>
      </c>
      <c r="AA11" s="6">
        <v>2134</v>
      </c>
      <c r="AB11" s="12">
        <f>(AA11/G11)</f>
        <v>1.0661577353890426E-2</v>
      </c>
      <c r="AC11" s="6">
        <v>38971</v>
      </c>
      <c r="AD11" s="12">
        <f>(AC11/J11)</f>
        <v>1.625620489717599</v>
      </c>
      <c r="AE11" s="9">
        <v>541924</v>
      </c>
      <c r="AF11" s="11">
        <f>D11/AE11</f>
        <v>5.1068046441936507E-2</v>
      </c>
      <c r="AG11" s="11">
        <f>G11/AE11</f>
        <v>0.36934699330533433</v>
      </c>
      <c r="AH11" s="11">
        <f>J11/AE11</f>
        <v>4.4236830256641151E-2</v>
      </c>
      <c r="AI11" s="6">
        <v>0</v>
      </c>
      <c r="AJ11" s="6">
        <v>542391</v>
      </c>
      <c r="AK11" s="12">
        <f>(1-AI11/AJ11)</f>
        <v>1</v>
      </c>
      <c r="AL11" s="6">
        <v>25147</v>
      </c>
      <c r="AM11" s="11">
        <f>(1-AL11/AJ11)</f>
        <v>0.95363676757173332</v>
      </c>
      <c r="AN11" s="6">
        <v>3837</v>
      </c>
      <c r="AO11" s="12">
        <f>+(1-AN11/AJ11)</f>
        <v>0.99292576757357698</v>
      </c>
      <c r="AP11" s="6">
        <v>158</v>
      </c>
      <c r="AQ11" s="12">
        <f>+(1-AP11/AJ11)</f>
        <v>0.99970869723133315</v>
      </c>
      <c r="AR11" s="6">
        <v>216</v>
      </c>
      <c r="AS11" s="6">
        <v>420685</v>
      </c>
      <c r="AT11" s="12">
        <f>1-(AR11/AS11)</f>
        <v>0.99948655169544909</v>
      </c>
      <c r="AU11" s="13">
        <v>83</v>
      </c>
      <c r="AV11" s="13">
        <v>184</v>
      </c>
      <c r="AW11" s="13">
        <v>41</v>
      </c>
      <c r="AX11" s="14">
        <v>7756140</v>
      </c>
      <c r="AY11" s="15">
        <v>5.8941690067482021E-3</v>
      </c>
      <c r="AZ11" s="14">
        <v>30000</v>
      </c>
      <c r="BA11" s="16">
        <v>176.82507020244606</v>
      </c>
      <c r="BB11" s="15">
        <v>9.0484906815994401E-2</v>
      </c>
      <c r="BC11" s="17">
        <v>3.3965672990063232E-3</v>
      </c>
      <c r="BD11" s="15">
        <v>6196.8098847808915</v>
      </c>
      <c r="BE11" s="15">
        <v>0.22282608695652173</v>
      </c>
      <c r="BF11" s="18">
        <v>2.0162397714433535E-2</v>
      </c>
    </row>
    <row r="12" spans="1:58" x14ac:dyDescent="0.2">
      <c r="A12" s="5">
        <v>31</v>
      </c>
      <c r="B12" s="5" t="s">
        <v>44</v>
      </c>
      <c r="C12" s="8">
        <v>45839</v>
      </c>
      <c r="D12" s="6">
        <v>27364</v>
      </c>
      <c r="E12" s="6">
        <v>27513</v>
      </c>
      <c r="F12" s="11">
        <f>+D12/E12</f>
        <v>0.99458437829389745</v>
      </c>
      <c r="G12" s="6">
        <v>203950</v>
      </c>
      <c r="H12" s="6">
        <v>204074</v>
      </c>
      <c r="I12" s="11">
        <f>G12/H12</f>
        <v>0.99939237727491004</v>
      </c>
      <c r="J12" s="6">
        <v>24315</v>
      </c>
      <c r="K12" s="6">
        <v>24667</v>
      </c>
      <c r="L12" s="11">
        <f>(J12/K12)</f>
        <v>0.98572992256861391</v>
      </c>
      <c r="M12" s="6">
        <v>102</v>
      </c>
      <c r="N12" s="11">
        <f>(1-(M12/D12))</f>
        <v>0.9962724747843883</v>
      </c>
      <c r="O12" s="6">
        <v>0</v>
      </c>
      <c r="P12" s="11">
        <v>1</v>
      </c>
      <c r="Q12" s="6">
        <v>0</v>
      </c>
      <c r="R12" s="11">
        <v>1</v>
      </c>
      <c r="S12" s="6">
        <v>27364</v>
      </c>
      <c r="T12" s="11">
        <f>S12/D12</f>
        <v>1</v>
      </c>
      <c r="U12" s="6">
        <v>203942</v>
      </c>
      <c r="V12" s="11">
        <f>(U12/G12)</f>
        <v>0.99996077469968125</v>
      </c>
      <c r="W12" s="6">
        <v>24110</v>
      </c>
      <c r="X12" s="11">
        <f>(W12/J12)</f>
        <v>0.99156899033518409</v>
      </c>
      <c r="Y12" s="6">
        <v>85781</v>
      </c>
      <c r="Z12" s="12">
        <f>Y12/D12</f>
        <v>3.134812161964625</v>
      </c>
      <c r="AA12" s="6">
        <v>1374</v>
      </c>
      <c r="AB12" s="12">
        <f>(AA12/G12)</f>
        <v>6.736945329737681E-3</v>
      </c>
      <c r="AC12" s="6">
        <v>44831</v>
      </c>
      <c r="AD12" s="12">
        <f>(AC12/J12)</f>
        <v>1.8437589965042156</v>
      </c>
      <c r="AE12" s="9">
        <v>543157</v>
      </c>
      <c r="AF12" s="11">
        <f>D12/AE12</f>
        <v>5.0379540353893991E-2</v>
      </c>
      <c r="AG12" s="11">
        <f>G12/AE12</f>
        <v>0.37548995962493348</v>
      </c>
      <c r="AH12" s="11">
        <f>J12/AE12</f>
        <v>4.4766062114637205E-2</v>
      </c>
      <c r="AI12" s="6">
        <v>0</v>
      </c>
      <c r="AJ12" s="6">
        <v>543630</v>
      </c>
      <c r="AK12" s="12">
        <f>(1-AI12/AJ12)</f>
        <v>1</v>
      </c>
      <c r="AL12" s="6">
        <v>25204</v>
      </c>
      <c r="AM12" s="11">
        <f>(1-AL12/AJ12)</f>
        <v>0.95363758438643931</v>
      </c>
      <c r="AN12" s="6">
        <v>3753</v>
      </c>
      <c r="AO12" s="12">
        <f>+(1-AN12/AJ12)</f>
        <v>0.99309640748303074</v>
      </c>
      <c r="AP12" s="6">
        <v>164</v>
      </c>
      <c r="AQ12" s="12">
        <f>+(1-AP12/AJ12)</f>
        <v>0.99969832422787552</v>
      </c>
      <c r="AR12" s="6">
        <v>216</v>
      </c>
      <c r="AS12" s="6">
        <v>418750</v>
      </c>
      <c r="AT12" s="12">
        <f>1-(AR12/AS12)</f>
        <v>0.99948417910447762</v>
      </c>
      <c r="AU12" s="13">
        <v>85</v>
      </c>
      <c r="AV12" s="13">
        <v>170</v>
      </c>
      <c r="AW12" s="13">
        <v>46</v>
      </c>
      <c r="AX12" s="14">
        <v>7756140</v>
      </c>
      <c r="AY12" s="15">
        <v>5.909898480429698E-3</v>
      </c>
      <c r="AZ12" s="14">
        <v>30000</v>
      </c>
      <c r="BA12" s="16">
        <v>177.29695441289093</v>
      </c>
      <c r="BB12" s="15">
        <v>6.2042802914612338E-2</v>
      </c>
      <c r="BC12" s="17">
        <v>3.7275252156117526E-3</v>
      </c>
      <c r="BD12" s="15">
        <v>6078.4635013449142</v>
      </c>
      <c r="BE12" s="15">
        <v>0.27058823529411763</v>
      </c>
      <c r="BF12" s="18">
        <v>1.6788052553365691E-2</v>
      </c>
    </row>
    <row r="13" spans="1:58" x14ac:dyDescent="0.2">
      <c r="A13" s="5">
        <v>31</v>
      </c>
      <c r="B13" s="5" t="s">
        <v>44</v>
      </c>
      <c r="C13" s="8">
        <v>45870</v>
      </c>
      <c r="D13" s="6">
        <v>26445</v>
      </c>
      <c r="E13" s="6">
        <v>26653</v>
      </c>
      <c r="F13" s="11">
        <f>+D13/E13</f>
        <v>0.99219600045023071</v>
      </c>
      <c r="G13" s="6">
        <v>206809</v>
      </c>
      <c r="H13" s="6">
        <v>206928</v>
      </c>
      <c r="I13" s="11">
        <f>G13/H13</f>
        <v>0.99942492074538003</v>
      </c>
      <c r="J13" s="6">
        <v>23677</v>
      </c>
      <c r="K13" s="6">
        <v>24028</v>
      </c>
      <c r="L13" s="11">
        <f>(J13/K13)</f>
        <v>0.98539204261694691</v>
      </c>
      <c r="M13" s="6">
        <v>120</v>
      </c>
      <c r="N13" s="11">
        <f>(1-(M13/D13))</f>
        <v>0.99546228020419736</v>
      </c>
      <c r="O13" s="6">
        <v>0</v>
      </c>
      <c r="P13" s="11">
        <v>1</v>
      </c>
      <c r="Q13" s="6">
        <v>0</v>
      </c>
      <c r="R13" s="11">
        <v>1</v>
      </c>
      <c r="S13" s="6">
        <v>26445</v>
      </c>
      <c r="T13" s="11">
        <f>S13/D13</f>
        <v>1</v>
      </c>
      <c r="U13" s="6">
        <v>206800</v>
      </c>
      <c r="V13" s="11">
        <f>(U13/G13)</f>
        <v>0.99995648158445716</v>
      </c>
      <c r="W13" s="6">
        <v>23455</v>
      </c>
      <c r="X13" s="11">
        <f>(W13/J13)</f>
        <v>0.99062381213836215</v>
      </c>
      <c r="Y13" s="6">
        <v>84733</v>
      </c>
      <c r="Z13" s="12">
        <f>Y13/D13</f>
        <v>3.2041217621478539</v>
      </c>
      <c r="AA13" s="6">
        <v>1370</v>
      </c>
      <c r="AB13" s="12">
        <f>(AA13/G13)</f>
        <v>6.6244699215217903E-3</v>
      </c>
      <c r="AC13" s="6">
        <v>54619</v>
      </c>
      <c r="AD13" s="12">
        <f>(AC13/J13)</f>
        <v>2.3068378595261225</v>
      </c>
      <c r="AE13" s="9">
        <v>544373</v>
      </c>
      <c r="AF13" s="11">
        <f>D13/AE13</f>
        <v>4.8578823710948189E-2</v>
      </c>
      <c r="AG13" s="11">
        <f>G13/AE13</f>
        <v>0.3799031178989406</v>
      </c>
      <c r="AH13" s="11">
        <f>J13/AE13</f>
        <v>4.3494074834718108E-2</v>
      </c>
      <c r="AI13" s="6">
        <v>0</v>
      </c>
      <c r="AJ13" s="6">
        <v>544845</v>
      </c>
      <c r="AK13" s="12">
        <f>(1-AI13/AJ13)</f>
        <v>1</v>
      </c>
      <c r="AL13" s="6">
        <v>25163</v>
      </c>
      <c r="AM13" s="11">
        <f>(1-AL13/AJ13)</f>
        <v>0.95381622296249391</v>
      </c>
      <c r="AN13" s="6">
        <v>3429</v>
      </c>
      <c r="AO13" s="12">
        <f>+(1-AN13/AJ13)</f>
        <v>0.99370646697684661</v>
      </c>
      <c r="AP13" s="6">
        <v>120</v>
      </c>
      <c r="AQ13" s="12">
        <f>+(1-AP13/AJ13)</f>
        <v>0.99977975387495521</v>
      </c>
      <c r="AR13" s="6">
        <v>245</v>
      </c>
      <c r="AS13" s="6">
        <v>419082</v>
      </c>
      <c r="AT13" s="12">
        <f>1-(AR13/AS13)</f>
        <v>0.99941538887377646</v>
      </c>
      <c r="AU13" s="13">
        <v>107</v>
      </c>
      <c r="AV13" s="13">
        <v>162</v>
      </c>
      <c r="AW13" s="13">
        <v>49</v>
      </c>
      <c r="AX13" s="14">
        <v>7756140</v>
      </c>
      <c r="AY13" s="15">
        <v>5.909898480429698E-3</v>
      </c>
      <c r="AZ13" s="14">
        <v>30000</v>
      </c>
      <c r="BA13" s="16">
        <v>177.29695441289093</v>
      </c>
      <c r="BB13" s="15">
        <v>0.14074844301206393</v>
      </c>
      <c r="BC13" s="17">
        <v>4.5377197958026095E-3</v>
      </c>
      <c r="BD13" s="15">
        <v>5875.3097600358578</v>
      </c>
      <c r="BE13" s="15">
        <v>0.30246913580246915</v>
      </c>
      <c r="BF13" s="18">
        <v>4.2572059923402059E-2</v>
      </c>
    </row>
    <row r="14" spans="1:58" x14ac:dyDescent="0.2">
      <c r="A14" s="5">
        <v>31</v>
      </c>
      <c r="B14" s="5" t="s">
        <v>44</v>
      </c>
      <c r="C14" s="8">
        <v>45901</v>
      </c>
      <c r="D14" s="6">
        <v>26386</v>
      </c>
      <c r="E14" s="6">
        <v>26601</v>
      </c>
      <c r="F14" s="11">
        <f t="shared" ref="F14" si="18">+D14/E14</f>
        <v>0.99191759708281646</v>
      </c>
      <c r="G14" s="6">
        <v>210296</v>
      </c>
      <c r="H14" s="6">
        <v>210420</v>
      </c>
      <c r="I14" s="11">
        <f t="shared" ref="I14" si="19">G14/H14</f>
        <v>0.99941070240471441</v>
      </c>
      <c r="J14" s="6">
        <v>23605</v>
      </c>
      <c r="K14" s="6">
        <v>23980</v>
      </c>
      <c r="L14" s="11">
        <f t="shared" ref="L14" si="20">(J14/K14)</f>
        <v>0.98436196830692246</v>
      </c>
      <c r="M14" s="6">
        <v>118</v>
      </c>
      <c r="N14" s="11">
        <f t="shared" ref="N14" si="21">(1-(M14/D14))</f>
        <v>0.99552793147881458</v>
      </c>
      <c r="O14" s="6">
        <v>0</v>
      </c>
      <c r="P14" s="11">
        <v>1</v>
      </c>
      <c r="Q14" s="6">
        <v>0</v>
      </c>
      <c r="R14" s="11">
        <v>1</v>
      </c>
      <c r="S14" s="6">
        <v>26386</v>
      </c>
      <c r="T14" s="11">
        <f t="shared" ref="T14" si="22">S14/D14</f>
        <v>1</v>
      </c>
      <c r="U14" s="6">
        <v>210289</v>
      </c>
      <c r="V14" s="11">
        <f t="shared" ref="V14" si="23">(U14/G14)</f>
        <v>0.9999667135846616</v>
      </c>
      <c r="W14" s="6">
        <v>23379</v>
      </c>
      <c r="X14" s="11">
        <f>(W14/J14)</f>
        <v>0.99042575725481885</v>
      </c>
      <c r="Y14" s="6">
        <v>87513</v>
      </c>
      <c r="Z14" s="12">
        <f t="shared" ref="Z14" si="24">Y14/D14</f>
        <v>3.3166451906313954</v>
      </c>
      <c r="AA14" s="6">
        <v>1186</v>
      </c>
      <c r="AB14" s="12">
        <f t="shared" ref="AB14" si="25">(AA14/G14)</f>
        <v>5.6396697987598429E-3</v>
      </c>
      <c r="AC14" s="6">
        <v>55391</v>
      </c>
      <c r="AD14" s="12">
        <f t="shared" ref="AD14" si="26">(AC14/J14)</f>
        <v>2.3465791145943657</v>
      </c>
      <c r="AE14" s="9">
        <v>545549</v>
      </c>
      <c r="AF14" s="11">
        <f t="shared" ref="AF14" si="27">D14/AE14</f>
        <v>4.8365957961612978E-2</v>
      </c>
      <c r="AG14" s="11">
        <f t="shared" ref="AG14" si="28">G14/AE14</f>
        <v>0.38547591508737072</v>
      </c>
      <c r="AH14" s="11">
        <f t="shared" ref="AH14" si="29">J14/AE14</f>
        <v>4.3268340699002289E-2</v>
      </c>
      <c r="AI14" s="6">
        <v>0</v>
      </c>
      <c r="AJ14" s="6">
        <v>546017</v>
      </c>
      <c r="AK14" s="12">
        <f t="shared" ref="AK14" si="30">(1-AI14/AJ14)</f>
        <v>1</v>
      </c>
      <c r="AL14" s="6">
        <v>24600</v>
      </c>
      <c r="AM14" s="11">
        <f>(1-AL14/AJ14)</f>
        <v>0.9549464577110236</v>
      </c>
      <c r="AN14" s="6">
        <v>3535</v>
      </c>
      <c r="AO14" s="12">
        <f t="shared" ref="AO14" si="31">+(1-AN14/AJ14)</f>
        <v>0.9935258426019703</v>
      </c>
      <c r="AP14" s="6">
        <v>132</v>
      </c>
      <c r="AQ14" s="12">
        <f t="shared" ref="AQ14" si="32">+(1-AP14/AJ14)</f>
        <v>0.99975824928527868</v>
      </c>
      <c r="AR14" s="6">
        <v>248</v>
      </c>
      <c r="AS14" s="6">
        <v>417603</v>
      </c>
      <c r="AT14" s="12">
        <f t="shared" ref="AT14" si="33">1-(AR14/AS14)</f>
        <v>0.99940613453447413</v>
      </c>
      <c r="AU14" s="13">
        <v>114</v>
      </c>
      <c r="AV14" s="13">
        <v>155</v>
      </c>
      <c r="AW14" s="13">
        <v>47</v>
      </c>
      <c r="AX14" s="14">
        <v>7756140</v>
      </c>
      <c r="AY14" s="15">
        <v>5.909898480429698E-3</v>
      </c>
      <c r="AZ14" s="14">
        <v>30000</v>
      </c>
      <c r="BA14" s="16">
        <v>177.29695441289093</v>
      </c>
      <c r="BB14" s="15">
        <v>0.11804104793999347</v>
      </c>
      <c r="BC14" s="17">
        <v>4.4720685211854768E-3</v>
      </c>
      <c r="BD14" s="15">
        <v>5851.2067660283501</v>
      </c>
      <c r="BE14" s="15">
        <v>0.3032258064516129</v>
      </c>
      <c r="BF14" s="18">
        <v>3.5793091955998016E-2</v>
      </c>
    </row>
  </sheetData>
  <mergeCells count="13">
    <mergeCell ref="O1:P1"/>
    <mergeCell ref="A1:B1"/>
    <mergeCell ref="D1:F1"/>
    <mergeCell ref="G1:I1"/>
    <mergeCell ref="J1:L1"/>
    <mergeCell ref="M1:N1"/>
    <mergeCell ref="AC1:AD1"/>
    <mergeCell ref="Q1:R1"/>
    <mergeCell ref="S1:T1"/>
    <mergeCell ref="U1:V1"/>
    <mergeCell ref="W1:X1"/>
    <mergeCell ref="Y1:Z1"/>
    <mergeCell ref="AA1:AB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5-21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Francisca Elizalde Lastra</dc:creator>
  <cp:lastModifiedBy>Esteban Gonzalo Jara Gonzalez</cp:lastModifiedBy>
  <dcterms:created xsi:type="dcterms:W3CDTF">2018-03-13T01:06:44Z</dcterms:created>
  <dcterms:modified xsi:type="dcterms:W3CDTF">2025-10-17T17:26:24Z</dcterms:modified>
</cp:coreProperties>
</file>